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23040" windowHeight="9192"/>
  </bookViews>
  <sheets>
    <sheet name="2022 дистр" sheetId="1" r:id="rId1"/>
    <sheet name="Условия работы" sheetId="2" r:id="rId2"/>
  </sheets>
  <externalReferences>
    <externalReference r:id="rId3"/>
  </externalReferences>
  <definedNames>
    <definedName name="_xlnm._FilterDatabase" localSheetId="0" hidden="1">'2022 дистр'!$B$27:$O$27</definedName>
    <definedName name="ALVPRX" localSheetId="1">#REF!</definedName>
    <definedName name="ALVPRX">#REF!</definedName>
    <definedName name="art">#REF!</definedName>
    <definedName name="cher">#REF!</definedName>
    <definedName name="clem">#REF!</definedName>
    <definedName name="clemat">#REF!</definedName>
    <definedName name="clemlem">#REF!</definedName>
    <definedName name="clemtab">#REF!</definedName>
    <definedName name="COMPALV" localSheetId="1">#REF!</definedName>
    <definedName name="COMPALV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_1_1" localSheetId="1">#REF!</definedName>
    <definedName name="Excel_BuiltIn_Print_Area_2_1_1">#REF!</definedName>
    <definedName name="form">#REF!</definedName>
    <definedName name="hostjan">#REF!</definedName>
    <definedName name="hugenfeb">#REF!</definedName>
    <definedName name="hugenjan">#REF!</definedName>
    <definedName name="HYDNUM" localSheetId="1">#REF!</definedName>
    <definedName name="HYDNUM">#REF!</definedName>
    <definedName name="klematisjan">#REF!</definedName>
    <definedName name="liljan">#REF!</definedName>
    <definedName name="PDXCOMP" localSheetId="1">#REF!</definedName>
    <definedName name="PDXCOMP">#REF!</definedName>
    <definedName name="PDXSPR" localSheetId="1">[1]PDX!#REF!</definedName>
    <definedName name="PDXSPR">[1]PDX!#REF!</definedName>
    <definedName name="pionprice">#REF!</definedName>
    <definedName name="poinjan">#REF!</definedName>
    <definedName name="ROYAL" localSheetId="1">#REF!</definedName>
    <definedName name="ROYAL">#REF!</definedName>
    <definedName name="sajjan">#REF!</definedName>
    <definedName name="st">#REF!</definedName>
    <definedName name="stock">#REF!</definedName>
    <definedName name="stock_">#REF!</definedName>
    <definedName name="stok">#REF!</definedName>
    <definedName name="tab">#REF!</definedName>
    <definedName name="table" localSheetId="1">#REF!</definedName>
    <definedName name="table">#REF!</definedName>
    <definedName name="table1">#REF!</definedName>
    <definedName name="table101">#REF!</definedName>
    <definedName name="table11">#REF!</definedName>
    <definedName name="tabt">#REF!</definedName>
    <definedName name="tabtab">#REF!</definedName>
    <definedName name="Склады" localSheetId="0">#REF!</definedName>
    <definedName name="Склады" localSheetId="1">#REF!</definedName>
    <definedName name="Склады">#REF!</definedName>
    <definedName name="ыещ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M16" i="1"/>
  <c r="J16" i="1"/>
  <c r="U14" i="1"/>
  <c r="M14" i="1"/>
  <c r="J70" i="1" s="1"/>
  <c r="J71" i="1" s="1"/>
  <c r="J14" i="1"/>
  <c r="J60" i="1" s="1"/>
  <c r="J61" i="1" s="1"/>
  <c r="U13" i="1"/>
  <c r="M13" i="1"/>
  <c r="J13" i="1"/>
  <c r="U12" i="1"/>
  <c r="U11" i="1"/>
  <c r="U10" i="1"/>
  <c r="J10" i="1"/>
  <c r="M20" i="1" s="1"/>
  <c r="U9" i="1"/>
  <c r="J15" i="1" l="1"/>
  <c r="J17" i="1"/>
  <c r="J18" i="1" s="1"/>
  <c r="J19" i="1"/>
  <c r="M15" i="1"/>
  <c r="M17" i="1"/>
  <c r="M18" i="1" s="1"/>
  <c r="M19" i="1"/>
  <c r="J20" i="1"/>
</calcChain>
</file>

<file path=xl/sharedStrings.xml><?xml version="1.0" encoding="utf-8"?>
<sst xmlns="http://schemas.openxmlformats.org/spreadsheetml/2006/main" count="398" uniqueCount="264">
  <si>
    <t>Земляника садовая Фриго от Brothers Henselmans  - ВЕСНА 2022</t>
  </si>
  <si>
    <t>для выращивания на ягоды</t>
  </si>
  <si>
    <t>Перед оформлением заказа, пожалуйста, ознакомьтесь с условиями работы и подтвердите своё согласие с ними:</t>
  </si>
  <si>
    <t>&gt;&gt;&gt; Условия работы &lt;&lt;&lt;</t>
  </si>
  <si>
    <t>с условиями работы ознакомлен</t>
  </si>
  <si>
    <t>нет</t>
  </si>
  <si>
    <r>
      <t xml:space="preserve">Адрес склада: </t>
    </r>
    <r>
      <rPr>
        <sz val="11"/>
        <color indexed="8"/>
        <rFont val="Arial"/>
        <family val="2"/>
        <charset val="204"/>
      </rPr>
      <t>Владимирская область, Киржачский район, пос. Знаменское</t>
    </r>
  </si>
  <si>
    <t>Курс ЦБ РФ</t>
  </si>
  <si>
    <t>Диам.корн. Шейки</t>
  </si>
  <si>
    <t>Вместимость в ящик</t>
  </si>
  <si>
    <t>Ящиков на ПМ</t>
  </si>
  <si>
    <t>Растений на ПМ</t>
  </si>
  <si>
    <t>Выдача заказов: 8-19 недели 2022. Срок приёма заказов: до 31 января 2022</t>
  </si>
  <si>
    <t>-</t>
  </si>
  <si>
    <t>← Выберите способ оплаты</t>
  </si>
  <si>
    <t>А++</t>
  </si>
  <si>
    <t>18 + мм</t>
  </si>
  <si>
    <r>
      <t xml:space="preserve">Общий минимальный заказ на фриго: </t>
    </r>
    <r>
      <rPr>
        <b/>
        <sz val="11"/>
        <rFont val="Arial"/>
        <family val="2"/>
        <charset val="204"/>
      </rPr>
      <t>1 паллето-место (72 ящика)</t>
    </r>
  </si>
  <si>
    <t>Комиссия за ден. переводы</t>
  </si>
  <si>
    <t>А+</t>
  </si>
  <si>
    <t xml:space="preserve">14-18 мм </t>
  </si>
  <si>
    <t>Кратность заказа на сорт: 1 ящик</t>
  </si>
  <si>
    <t>А</t>
  </si>
  <si>
    <t>9-14 мм</t>
  </si>
  <si>
    <t>Цены в прайсе  - без учета доставки и комиссии за ден. переводы</t>
  </si>
  <si>
    <t>Заказ фриго на 2022</t>
  </si>
  <si>
    <t>Заказ TRAY на 2023</t>
  </si>
  <si>
    <t>В</t>
  </si>
  <si>
    <t>6-9 мм</t>
  </si>
  <si>
    <t>В данном прайс-листе можно оформить заказ на TRAY с поставкой в 2023 году</t>
  </si>
  <si>
    <t>Кол-во растений</t>
  </si>
  <si>
    <t>TRAY 250CC</t>
  </si>
  <si>
    <t>Заказы на фриго и TRAY оформляются как два отдельных заказа</t>
  </si>
  <si>
    <t>Кол-во ящиков</t>
  </si>
  <si>
    <t>Minitray 135CC</t>
  </si>
  <si>
    <t>Минимальный заказ на TRAY - 1 паллето место (72 ящика). Мин. заказ на сот - 1 ящик.</t>
  </si>
  <si>
    <t>Объём ПМ</t>
  </si>
  <si>
    <t>Оплата в рублях по курсу ЦБ РФ на дату зачисления</t>
  </si>
  <si>
    <t>Сумма за растения</t>
  </si>
  <si>
    <t>Задаток при бронировании:  30%, доплата 70% за 3 недели до погрузки в Нидерландах</t>
  </si>
  <si>
    <t>Сумма за доставку</t>
  </si>
  <si>
    <t>Упаковка бесплатная: фанерные ящики 50х30х25 см</t>
  </si>
  <si>
    <t>Общая сумма без ден. пер.</t>
  </si>
  <si>
    <r>
      <rPr>
        <b/>
        <sz val="10.5"/>
        <rFont val="Arial"/>
        <family val="2"/>
        <charset val="204"/>
      </rPr>
      <t>NEW</t>
    </r>
    <r>
      <rPr>
        <sz val="10.5"/>
        <rFont val="Arial"/>
        <family val="2"/>
        <charset val="204"/>
      </rPr>
      <t xml:space="preserve"> Бесплатная доставка до терминалов ТК-партнеров в Москве: ПЭК, Желдор, Вера-1, РТС.</t>
    </r>
  </si>
  <si>
    <t>Итоговая сумма заказа</t>
  </si>
  <si>
    <t>Тарифы на доставку</t>
  </si>
  <si>
    <t xml:space="preserve"> </t>
  </si>
  <si>
    <t>Стоимость доставки, €</t>
  </si>
  <si>
    <t>72 фанерных ящика (паллетоместо)</t>
  </si>
  <si>
    <t>36 фанерных ящиков (1/2 паллетоместа) - при заказе более 1 ПМ</t>
  </si>
  <si>
    <t>Вместимость в ящик ориентировочная. В случае ее изменения, заказ повторно согласуется  с покупателем.</t>
  </si>
  <si>
    <t>При оформлении заказа подписывается лицензионное соглашение о неиспользовании рассады в качестве материала для размножения</t>
  </si>
  <si>
    <t>Артикул</t>
  </si>
  <si>
    <t>Срок созревания/Тип плодоношения</t>
  </si>
  <si>
    <t>Cтрана селекции</t>
  </si>
  <si>
    <t>Сорт</t>
  </si>
  <si>
    <t>Класс</t>
  </si>
  <si>
    <t>Цена, € без доставки</t>
  </si>
  <si>
    <t>Вместимость в ящик, шт</t>
  </si>
  <si>
    <r>
      <t xml:space="preserve">Заказ, </t>
    </r>
    <r>
      <rPr>
        <b/>
        <sz val="11"/>
        <rFont val="Arial"/>
        <family val="2"/>
        <charset val="204"/>
      </rPr>
      <t xml:space="preserve">ящиков  </t>
    </r>
    <r>
      <rPr>
        <sz val="11"/>
        <rFont val="Arial"/>
        <family val="2"/>
      </rPr>
      <t xml:space="preserve">
</t>
    </r>
    <r>
      <rPr>
        <sz val="18"/>
        <rFont val="Arial"/>
        <family val="2"/>
      </rPr>
      <t>↓</t>
    </r>
  </si>
  <si>
    <t>Заказ, шт.</t>
  </si>
  <si>
    <t xml:space="preserve">Сумма без доставки, €  </t>
  </si>
  <si>
    <t>Описание</t>
  </si>
  <si>
    <t>*</t>
  </si>
  <si>
    <t>Земляника садовая ФРИГО 2021</t>
  </si>
  <si>
    <t>***</t>
  </si>
  <si>
    <t>Dahli_B</t>
  </si>
  <si>
    <t>87-65-0075</t>
  </si>
  <si>
    <t>Ранний</t>
  </si>
  <si>
    <t>Нидерланды</t>
  </si>
  <si>
    <t>Dahli</t>
  </si>
  <si>
    <t>B</t>
  </si>
  <si>
    <t>Вкусные, сладкие и транпортабельные ягоды. Хорошая урожайность.</t>
  </si>
  <si>
    <t>Dahli_A</t>
  </si>
  <si>
    <t>87-65-0074</t>
  </si>
  <si>
    <t>A</t>
  </si>
  <si>
    <t>Daroyal_B</t>
  </si>
  <si>
    <t>87-65-0011</t>
  </si>
  <si>
    <t>Франция</t>
  </si>
  <si>
    <t>Daroyal</t>
  </si>
  <si>
    <t>Красивые душистые сладкие ягоды с плотной мякотью</t>
  </si>
  <si>
    <t>Daroyal_A</t>
  </si>
  <si>
    <t>87-65-0001</t>
  </si>
  <si>
    <t>Darselect_B</t>
  </si>
  <si>
    <t>87-65-0012</t>
  </si>
  <si>
    <t>Darselect</t>
  </si>
  <si>
    <t>Конические ягоды, хорошо транспортируются</t>
  </si>
  <si>
    <t>Darselect_A</t>
  </si>
  <si>
    <t>87-65-0002</t>
  </si>
  <si>
    <t>Darselect_A+</t>
  </si>
  <si>
    <t>87-65-0021</t>
  </si>
  <si>
    <t>A+</t>
  </si>
  <si>
    <t>Darselect_A++</t>
  </si>
  <si>
    <t>87-65-0032</t>
  </si>
  <si>
    <t>A++</t>
  </si>
  <si>
    <t>Faith_B</t>
  </si>
  <si>
    <t>87-65-0088</t>
  </si>
  <si>
    <t>Поздний</t>
  </si>
  <si>
    <t>Faith</t>
  </si>
  <si>
    <t>Ягоды конической формы, вкусные, ярко-красного цвета, напоминают сорт Соната. Сорт устойчив к мучнистой росе и серой гнили.</t>
  </si>
  <si>
    <t>Faith_A</t>
  </si>
  <si>
    <t>87-65-0042</t>
  </si>
  <si>
    <t>Korona_B</t>
  </si>
  <si>
    <t>87-65-0016</t>
  </si>
  <si>
    <t>Средний</t>
  </si>
  <si>
    <t>Korona</t>
  </si>
  <si>
    <t>Cладкие сердцевидные ягоды без пустот</t>
  </si>
  <si>
    <t>Korona_A</t>
  </si>
  <si>
    <t>87-65-0006</t>
  </si>
  <si>
    <t>Lambada_A</t>
  </si>
  <si>
    <t>87-65-0136</t>
  </si>
  <si>
    <t>Lambada</t>
  </si>
  <si>
    <t>Неприхотлива, хорошо растет  как в открытом грунте, так и в теплице</t>
  </si>
  <si>
    <t>Malwina_B</t>
  </si>
  <si>
    <t>87-65-0045</t>
  </si>
  <si>
    <t>Германия</t>
  </si>
  <si>
    <t>Malwina</t>
  </si>
  <si>
    <t>Вкус истинно десертный.  Мякоть плотная и  достаточно сочная</t>
  </si>
  <si>
    <t>Malwina_A</t>
  </si>
  <si>
    <t>87-65-0046</t>
  </si>
  <si>
    <t>Malwina_A+</t>
  </si>
  <si>
    <t>87-65-0047</t>
  </si>
  <si>
    <t>Malwina_A++</t>
  </si>
  <si>
    <t>87-65-0048</t>
  </si>
  <si>
    <t>Mieze Schindler_B</t>
  </si>
  <si>
    <t>87-65-0058</t>
  </si>
  <si>
    <t>Средне-поздний</t>
  </si>
  <si>
    <t>Mieze Shindler</t>
  </si>
  <si>
    <t>Мускатный вкус, напоминает и землянику, и малину одновременно</t>
  </si>
  <si>
    <t>Mieze Schindler_A</t>
  </si>
  <si>
    <t>87-65-0053</t>
  </si>
  <si>
    <t>Ostara_B</t>
  </si>
  <si>
    <t>87-65-0017</t>
  </si>
  <si>
    <t>Ремонтантный</t>
  </si>
  <si>
    <t>Ostara</t>
  </si>
  <si>
    <t>Плодоносит до заморозков, ягоды сладкие с приятной кислинкой</t>
  </si>
  <si>
    <t>Ostara_A</t>
  </si>
  <si>
    <t>87-65-0007</t>
  </si>
  <si>
    <t>Polka_B</t>
  </si>
  <si>
    <t>87-65-0018</t>
  </si>
  <si>
    <t>Polka</t>
  </si>
  <si>
    <t>Карамельный сладкий вкус и выраженный клубничный аромат</t>
  </si>
  <si>
    <t>Polka_A</t>
  </si>
  <si>
    <t>87-65-0008</t>
  </si>
  <si>
    <t>Rumba_B</t>
  </si>
  <si>
    <t>87-65-0081</t>
  </si>
  <si>
    <t>ранний</t>
  </si>
  <si>
    <t>Rumba</t>
  </si>
  <si>
    <t>Урожайный сорт, хорошо для коммерческого производства ягод</t>
  </si>
  <si>
    <t>Rumba_A</t>
  </si>
  <si>
    <t>87-65-0080</t>
  </si>
  <si>
    <t>Senga Sengana_B</t>
  </si>
  <si>
    <t>87-65-0066</t>
  </si>
  <si>
    <t>Senga Sengana</t>
  </si>
  <si>
    <t>Крупые ширококонические угловаты ягодки, ароматные</t>
  </si>
  <si>
    <t>Senga Sengana_A</t>
  </si>
  <si>
    <t>87-65-0140</t>
  </si>
  <si>
    <t>Sonata_B</t>
  </si>
  <si>
    <t>87-65-0019</t>
  </si>
  <si>
    <t>Sonata</t>
  </si>
  <si>
    <t>Сверхурожайная, неприхотливая и зимостойкая</t>
  </si>
  <si>
    <t>Sonata_A</t>
  </si>
  <si>
    <t>87-65-0009</t>
  </si>
  <si>
    <t>Sonsation_B</t>
  </si>
  <si>
    <t>87-65-0051</t>
  </si>
  <si>
    <t>Sonsation</t>
  </si>
  <si>
    <t>Яркий многогранный вкус, ягоды имеют хорошую плотность, но в то же время они сочные. Отличный истинно-земляничный аромат</t>
  </si>
  <si>
    <t>Sonsation_A</t>
  </si>
  <si>
    <t>87-65-0041</t>
  </si>
  <si>
    <t>УТ-00050060</t>
  </si>
  <si>
    <t>Ящик фанерный для фриго</t>
  </si>
  <si>
    <t>УТ-00077722</t>
  </si>
  <si>
    <t>Поддон (1200x800) до 1500кг</t>
  </si>
  <si>
    <t>Земляника садовая в кассетах (MT, TRAY) 2022</t>
  </si>
  <si>
    <t>Bravura_TRAY</t>
  </si>
  <si>
    <t>87-65-0139</t>
  </si>
  <si>
    <t>Bravura</t>
  </si>
  <si>
    <t>TRAY</t>
  </si>
  <si>
    <t>НОВИНКА 2019! Крепкий сорт, устойчивый к мучнистой росе с высокой продуктивностью</t>
  </si>
  <si>
    <t>Dahli_TRAY</t>
  </si>
  <si>
    <t>87-65-0122</t>
  </si>
  <si>
    <t>Faith_TRAY</t>
  </si>
  <si>
    <t>87-65-0130</t>
  </si>
  <si>
    <t>Favori_TRAY</t>
  </si>
  <si>
    <t>87-65-0119</t>
  </si>
  <si>
    <t>Favori</t>
  </si>
  <si>
    <t xml:space="preserve">Урожайность выше средней, отличные вкусовые качества даже в дождливый период. Куст земляники компактный, ягоды крупные, ароматные и очень вкусные. </t>
  </si>
  <si>
    <t>Malwina_TRAY</t>
  </si>
  <si>
    <t>87-65-0131</t>
  </si>
  <si>
    <t xml:space="preserve">Malwina </t>
  </si>
  <si>
    <t>Rumba_TRAY</t>
  </si>
  <si>
    <t>87-65-0132</t>
  </si>
  <si>
    <t>Sonsation_TRAY</t>
  </si>
  <si>
    <t>87-65-0120</t>
  </si>
  <si>
    <t>zakaz@plantmarket.ru</t>
  </si>
  <si>
    <t>www.plantmarket.ru</t>
  </si>
  <si>
    <t>✓</t>
  </si>
  <si>
    <t xml:space="preserve"> Для оформления договорных документов:</t>
  </si>
  <si>
    <r>
      <t xml:space="preserve">          </t>
    </r>
    <r>
      <rPr>
        <i/>
        <u/>
        <sz val="12"/>
        <color rgb="FF3A3A3A"/>
        <rFont val="Bahnschrift SemiLight SemiConde"/>
        <family val="2"/>
        <charset val="204"/>
      </rPr>
      <t>Индивидуальным предпринимателям:</t>
    </r>
  </si>
  <si>
    <r>
      <t xml:space="preserve">          </t>
    </r>
    <r>
      <rPr>
        <i/>
        <u/>
        <sz val="12"/>
        <color rgb="FF3A3A3A"/>
        <rFont val="Bahnschrift SemiLight SemiConde"/>
        <family val="2"/>
        <charset val="204"/>
      </rPr>
      <t>Юридическим лицам:</t>
    </r>
  </si>
  <si>
    <t>● Копию свидетельства ЕГРИП</t>
  </si>
  <si>
    <t>●</t>
  </si>
  <si>
    <t>Копию Устава</t>
  </si>
  <si>
    <t>● Копию ИНН</t>
  </si>
  <si>
    <t>Копию выписки из ЕГРЮЛ</t>
  </si>
  <si>
    <t>● Копию паспорта</t>
  </si>
  <si>
    <t>Копию уведомления УСН или ЕНВД</t>
  </si>
  <si>
    <t>● Копию уведомления УСН или ЕНВД</t>
  </si>
  <si>
    <t>Карточку с реквизитами предприятия</t>
  </si>
  <si>
    <t>Для обеспечения высокого сервиса обслуживания и правильного понимания Ваших потребностей:</t>
  </si>
  <si>
    <t>● Заполненную Анкету клиента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</si>
  <si>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</si>
  <si>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</si>
  <si>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</si>
  <si>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</si>
  <si>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 на основании его прогнозных данных.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</si>
  <si>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</si>
  <si>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</si>
  <si>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</si>
  <si>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●  Информация о возможных сроках предоставления подтверждений указывается в Прайс-листе. Она может отличаться для разных товарных позиций одного Прайс-листа.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</si>
  <si>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</si>
  <si>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</si>
  <si>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</si>
  <si>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</si>
  <si>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протяжения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</si>
  <si>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</si>
  <si>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будет изменена стоимость связанных с ней услуг по доставке, хранению и прочих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</si>
  <si>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</si>
  <si>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</si>
  <si>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</t>
  </si>
  <si>
    <t>Мы уведомим Вас о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</si>
  <si>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</si>
  <si>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Товары отгружаются с нашего склада на условиях самовывоза или путем доставки до терминалов ТК-партнеров в Москве (ПЭК, Желдор, Вера-1, РТС) бесплатно, а также до терминала любой другой ТК на Ваш выбор согласно установленным тарифам (уточняйте у менеджеров).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</si>
  <si>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</si>
  <si>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компанию.</t>
  </si>
  <si>
    <t>●  График отгрузки утверждается не позднее 14:00 дня предшествующего отгрузке. Поэтому при оплате заказа или предоставлении доверенности после 14:00 заказ может быть включен в График отгрузки не ранее, чем через один рабочий день.</t>
  </si>
  <si>
    <t>Мы не несем ответственности за частичную недопоставку заказа, вызванную неурожаем, либо гибелью растений по причине рисков хранения у Производителя, а также рисков связанных с изъятием сотрудниками таможни образцов товара для взятия проб в целях фитосанитарного контроля</t>
  </si>
  <si>
    <t>Оптимальные условия перевозки товара при температуре -1°- 0° °С.</t>
  </si>
  <si>
    <t>Ящики с растениями комплектуются Производителем в Европе. Мы производим приемку и отгрузку заказов Покупателям на своем складе по количеству тарных мест без внутритарной проверки по количеству и качеству растений. Сплошную приемку товаров по количеству и качеству производит Покупатель на своем складе в течение 3-х дней с момента получения заказа.</t>
  </si>
  <si>
    <t>Мы предоставляем услуги по доставке заказов:</t>
  </si>
  <si>
    <t>●  До адреса Покупателя (По Москве и МО)</t>
  </si>
  <si>
    <t>●  До терминала любой транспортной компании в г. Москве:   - бесплатно до ТК-партнеров: ПЭК, Желдор, Вера-1, РТС.</t>
  </si>
  <si>
    <t xml:space="preserve">                                                                                              - согласно установленным тарифам: до терминала любой другой ТК на Ваш выбор.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</si>
  <si>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Доверенности</t>
  </si>
  <si>
    <t>●  Мы осуществляем передачу товара в транспортную компанию строго в соответствии с требованиями, указанными Вами в бланке доверенности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</si>
  <si>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</si>
  <si>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ответственности за потерю качества товара в период его доставки транспортной компанией</t>
  </si>
  <si>
    <t>Мы передаем Товар, собранный в закрытую тару (в упаковке Производителя) и не производим внутритарную проверку по количеству и качеству растений. Поэтому Вы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</si>
  <si>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</si>
  <si>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</si>
  <si>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фотографиями каждой единицы Товара и тары</t>
  </si>
  <si>
    <t>●  к качеству и/или количеству поставленного товара по его состоянию на момент получения и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которые можно выявить только на определенных этапах роста растений).</t>
  </si>
  <si>
    <t xml:space="preserve">●  если совокупная сумма в ней по качеству и количеству, превышает: </t>
  </si>
  <si>
    <t xml:space="preserve">  - 4% от общей суммы поставленной партии Товара при заказе до 4500 евро / до 300 000 руб</t>
  </si>
  <si>
    <t xml:space="preserve">  - 3% от общей суммы поставленной партии Товара при заказе от 4501 до 10000 евро / от 300 001 до 700 000 руб</t>
  </si>
  <si>
    <t xml:space="preserve">  </t>
  </si>
  <si>
    <t>- 2% от общей суммы поставленной партии Товара при заказе свыше 10000 евро / свыше 700 000 руб от общей суммы поставленной партии Товара</t>
  </si>
  <si>
    <t>● при предоставлении документов, подтверждающих перевозку с соблюдением необходимого температурного режима (при нахождении товара в пути более 4-х суток)</t>
  </si>
  <si>
    <t>● при соблюдении Вами сроков получения Товара с нашего склада</t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</si>
  <si>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</si>
  <si>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в наш адрес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</si>
  <si>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стоимость растений, без учёта доставки и прочих накладных расходов</t>
  </si>
  <si>
    <t>Понедельник - пятница   с 9:00 до 18:00</t>
  </si>
  <si>
    <t>Обязательным условием размещения заказа является подписание Покупателем лицензионного соглашения о не использовании рассады в качестве материала для размножения.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</si>
</sst>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#,##0.00\ [$€-1]"/>
    <numFmt numFmtId="166" formatCode="#,##0.00\ &quot;₽&quot;"/>
    <numFmt numFmtId="167" formatCode="0.0000"/>
    <numFmt numFmtId="168" formatCode="0.0"/>
    <numFmt numFmtId="169" formatCode="_-* #,##0.0000\ [$€-1]_-;\-* #,##0.0000\ [$€-1]_-;_-* &quot;-&quot;??\ [$€-1]_-;_-@_-"/>
    <numFmt numFmtId="170" formatCode="0.000"/>
    <numFmt numFmtId="171" formatCode="_ &quot;€&quot;\ * #,##0.00_ ;_ &quot;€&quot;\ * \-#,##0.00_ ;_ &quot;€&quot;\ * &quot;-&quot;??_ ;_ @_ "/>
    <numFmt numFmtId="172" formatCode="_-* #,##0.00\ [$€-1]_-;\-* #,##0.00\ [$€-1]_-;_-* &quot;-&quot;??\ [$€-1]_-;_-@_-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</font>
    <font>
      <sz val="22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2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 Narrow"/>
      <family val="2"/>
      <charset val="204"/>
    </font>
    <font>
      <sz val="10"/>
      <name val="Courier"/>
      <family val="1"/>
    </font>
    <font>
      <sz val="10.5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.5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8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i/>
      <sz val="9"/>
      <color rgb="FF545454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4"/>
      <color rgb="FF336F3E"/>
      <name val="Algerian"/>
      <family val="5"/>
    </font>
    <font>
      <b/>
      <i/>
      <sz val="12"/>
      <color theme="1"/>
      <name val="Bahnschrift SemiLight SemiConde"/>
      <family val="2"/>
      <charset val="204"/>
    </font>
    <font>
      <b/>
      <sz val="12"/>
      <color theme="1"/>
      <name val="Bahnschrift SemiLight SemiConde"/>
      <family val="2"/>
      <charset val="204"/>
    </font>
    <font>
      <i/>
      <sz val="12"/>
      <color rgb="FF3A3A3A"/>
      <name val="Bahnschrift SemiLight SemiConde"/>
      <family val="2"/>
      <charset val="204"/>
    </font>
    <font>
      <i/>
      <u/>
      <sz val="12"/>
      <color rgb="FF3A3A3A"/>
      <name val="Bahnschrift SemiLight SemiConde"/>
      <family val="2"/>
      <charset val="204"/>
    </font>
    <font>
      <i/>
      <u/>
      <sz val="11"/>
      <color rgb="FF3A3A3A"/>
      <name val="Calibri"/>
      <family val="2"/>
      <charset val="204"/>
      <scheme val="minor"/>
    </font>
    <font>
      <i/>
      <sz val="11"/>
      <color rgb="FF3A3A3A"/>
      <name val="Calibri"/>
      <family val="2"/>
      <charset val="204"/>
      <scheme val="minor"/>
    </font>
    <font>
      <sz val="11"/>
      <color rgb="FF3A3A3A"/>
      <name val="Calibri"/>
      <family val="2"/>
      <charset val="204"/>
      <scheme val="minor"/>
    </font>
    <font>
      <i/>
      <sz val="11"/>
      <color rgb="FF3A3A3A"/>
      <name val="Bahnschrift SemiLight SemiConde"/>
      <family val="2"/>
      <charset val="204"/>
    </font>
    <font>
      <i/>
      <sz val="11"/>
      <color rgb="FF3A3A3A"/>
      <name val="Calibri"/>
      <family val="2"/>
      <charset val="204"/>
    </font>
    <font>
      <sz val="11"/>
      <color rgb="FF3A3A3A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rgb="FF3A3A3A"/>
      <name val="Bahnschrift SemiLight SemiConde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2F2C1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1">
    <xf numFmtId="0" fontId="0" fillId="0" borderId="0"/>
    <xf numFmtId="0" fontId="3" fillId="0" borderId="0"/>
    <xf numFmtId="0" fontId="8" fillId="0" borderId="0"/>
    <xf numFmtId="0" fontId="10" fillId="0" borderId="0"/>
    <xf numFmtId="0" fontId="12" fillId="0" borderId="0" applyNumberFormat="0" applyFill="0" applyBorder="0" applyAlignment="0" applyProtection="0"/>
    <xf numFmtId="0" fontId="14" fillId="0" borderId="0"/>
    <xf numFmtId="0" fontId="18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0" fontId="51" fillId="0" borderId="0"/>
  </cellStyleXfs>
  <cellXfs count="21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Fill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 vertical="top"/>
    </xf>
    <xf numFmtId="0" fontId="5" fillId="0" borderId="0" xfId="1" applyFont="1"/>
    <xf numFmtId="0" fontId="6" fillId="0" borderId="0" xfId="1" applyFont="1" applyAlignment="1"/>
    <xf numFmtId="0" fontId="4" fillId="0" borderId="0" xfId="1" applyFont="1" applyAlignment="1"/>
    <xf numFmtId="0" fontId="9" fillId="0" borderId="0" xfId="2" applyFont="1" applyFill="1" applyAlignment="1" applyProtection="1">
      <alignment horizontal="center"/>
      <protection locked="0"/>
    </xf>
    <xf numFmtId="2" fontId="11" fillId="0" borderId="0" xfId="3" applyNumberFormat="1" applyFont="1" applyFill="1" applyBorder="1" applyAlignment="1" applyProtection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9" fillId="0" borderId="0" xfId="2" applyFont="1" applyFill="1" applyAlignment="1" applyProtection="1">
      <alignment horizontal="right" indent="1"/>
      <protection locked="0"/>
    </xf>
    <xf numFmtId="1" fontId="2" fillId="2" borderId="1" xfId="2" applyNumberFormat="1" applyFont="1" applyFill="1" applyBorder="1" applyAlignment="1">
      <alignment horizontal="center"/>
    </xf>
    <xf numFmtId="0" fontId="9" fillId="0" borderId="0" xfId="2" applyFont="1" applyFill="1" applyAlignment="1" applyProtection="1">
      <alignment horizontal="right"/>
      <protection locked="0"/>
    </xf>
    <xf numFmtId="0" fontId="15" fillId="0" borderId="0" xfId="5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left" vertical="center" indent="1"/>
      <protection locked="0"/>
    </xf>
    <xf numFmtId="0" fontId="20" fillId="0" borderId="0" xfId="0" applyFont="1" applyFill="1" applyBorder="1"/>
    <xf numFmtId="0" fontId="21" fillId="0" borderId="0" xfId="5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 vertical="center" indent="1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left" vertical="center" indent="1"/>
      <protection locked="0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left" vertical="center"/>
    </xf>
    <xf numFmtId="0" fontId="21" fillId="0" borderId="0" xfId="3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  <protection locked="0"/>
    </xf>
    <xf numFmtId="0" fontId="25" fillId="0" borderId="0" xfId="5" applyFont="1" applyFill="1" applyBorder="1" applyAlignment="1" applyProtection="1">
      <alignment horizontal="left" vertical="center"/>
    </xf>
    <xf numFmtId="0" fontId="24" fillId="0" borderId="1" xfId="1" applyFont="1" applyBorder="1" applyAlignment="1">
      <alignment horizontal="center" vertical="top" wrapText="1"/>
    </xf>
    <xf numFmtId="1" fontId="17" fillId="0" borderId="1" xfId="2" applyNumberFormat="1" applyFont="1" applyFill="1" applyBorder="1" applyAlignment="1" applyProtection="1"/>
    <xf numFmtId="0" fontId="24" fillId="0" borderId="0" xfId="1" applyFont="1"/>
    <xf numFmtId="0" fontId="15" fillId="0" borderId="0" xfId="1" applyFont="1" applyFill="1" applyBorder="1" applyAlignment="1">
      <alignment horizontal="left" vertical="center"/>
    </xf>
    <xf numFmtId="2" fontId="17" fillId="0" borderId="1" xfId="2" applyNumberFormat="1" applyFont="1" applyFill="1" applyBorder="1" applyAlignment="1" applyProtection="1"/>
    <xf numFmtId="165" fontId="17" fillId="0" borderId="1" xfId="2" applyNumberFormat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  <protection locked="0"/>
    </xf>
    <xf numFmtId="0" fontId="15" fillId="0" borderId="0" xfId="5" applyFont="1" applyFill="1" applyBorder="1" applyAlignment="1" applyProtection="1">
      <alignment horizontal="left" vertical="center"/>
    </xf>
    <xf numFmtId="0" fontId="21" fillId="0" borderId="0" xfId="1" applyFont="1" applyFill="1" applyBorder="1"/>
    <xf numFmtId="0" fontId="4" fillId="0" borderId="0" xfId="1" applyFont="1" applyBorder="1" applyAlignment="1">
      <alignment horizontal="center"/>
    </xf>
    <xf numFmtId="0" fontId="26" fillId="0" borderId="0" xfId="2" applyFont="1" applyFill="1" applyBorder="1" applyAlignment="1" applyProtection="1">
      <alignment horizontal="left" vertical="center"/>
      <protection locked="0"/>
    </xf>
    <xf numFmtId="165" fontId="22" fillId="0" borderId="1" xfId="2" applyNumberFormat="1" applyFont="1" applyFill="1" applyBorder="1" applyAlignment="1" applyProtection="1">
      <alignment horizontal="right"/>
    </xf>
    <xf numFmtId="166" fontId="22" fillId="0" borderId="1" xfId="2" applyNumberFormat="1" applyFont="1" applyFill="1" applyBorder="1" applyAlignment="1" applyProtection="1">
      <alignment horizontal="right"/>
    </xf>
    <xf numFmtId="0" fontId="23" fillId="0" borderId="0" xfId="6" applyFont="1" applyFill="1" applyBorder="1" applyAlignment="1" applyProtection="1">
      <alignment horizontal="left" vertical="center" indent="1"/>
      <protection locked="0"/>
    </xf>
    <xf numFmtId="0" fontId="15" fillId="0" borderId="6" xfId="5" applyFont="1" applyFill="1" applyBorder="1" applyAlignment="1" applyProtection="1">
      <alignment horizontal="left" vertical="top" wrapText="1"/>
    </xf>
    <xf numFmtId="0" fontId="4" fillId="0" borderId="7" xfId="1" applyFont="1" applyBorder="1"/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center" vertical="top" wrapText="1"/>
    </xf>
    <xf numFmtId="0" fontId="15" fillId="0" borderId="6" xfId="5" applyFont="1" applyFill="1" applyBorder="1" applyAlignment="1" applyProtection="1">
      <alignment horizontal="left" vertical="center"/>
    </xf>
    <xf numFmtId="0" fontId="4" fillId="0" borderId="9" xfId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7" fontId="4" fillId="0" borderId="0" xfId="1" applyNumberFormat="1" applyFont="1"/>
    <xf numFmtId="168" fontId="4" fillId="0" borderId="0" xfId="1" applyNumberFormat="1" applyFont="1"/>
    <xf numFmtId="0" fontId="4" fillId="0" borderId="0" xfId="1" applyFont="1" applyAlignment="1">
      <alignment vertical="top"/>
    </xf>
    <xf numFmtId="0" fontId="28" fillId="0" borderId="0" xfId="0" applyFont="1" applyFill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4" fillId="0" borderId="0" xfId="1" applyFont="1" applyFill="1" applyAlignment="1">
      <alignment vertical="top"/>
    </xf>
    <xf numFmtId="169" fontId="4" fillId="0" borderId="0" xfId="1" applyNumberFormat="1" applyFont="1" applyAlignment="1">
      <alignment vertical="top"/>
    </xf>
    <xf numFmtId="44" fontId="22" fillId="0" borderId="0" xfId="2" applyNumberFormat="1" applyFont="1" applyFill="1" applyBorder="1" applyAlignment="1" applyProtection="1">
      <alignment horizontal="right"/>
    </xf>
    <xf numFmtId="170" fontId="4" fillId="0" borderId="0" xfId="1" applyNumberFormat="1" applyFont="1"/>
    <xf numFmtId="14" fontId="4" fillId="0" borderId="0" xfId="1" applyNumberFormat="1" applyFont="1" applyAlignment="1">
      <alignment horizontal="center"/>
    </xf>
    <xf numFmtId="0" fontId="29" fillId="2" borderId="1" xfId="0" applyFont="1" applyFill="1" applyBorder="1" applyAlignment="1" applyProtection="1">
      <alignment horizontal="center" vertical="top" wrapText="1"/>
    </xf>
    <xf numFmtId="0" fontId="29" fillId="2" borderId="10" xfId="0" applyFont="1" applyFill="1" applyBorder="1" applyAlignment="1" applyProtection="1">
      <alignment horizontal="center" vertical="top" wrapText="1"/>
    </xf>
    <xf numFmtId="2" fontId="30" fillId="2" borderId="1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14" fontId="4" fillId="0" borderId="0" xfId="1" applyNumberFormat="1" applyFont="1" applyAlignment="1">
      <alignment horizontal="center" vertical="center"/>
    </xf>
    <xf numFmtId="0" fontId="29" fillId="2" borderId="1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 indent="2"/>
    </xf>
    <xf numFmtId="0" fontId="31" fillId="2" borderId="14" xfId="0" applyFont="1" applyFill="1" applyBorder="1" applyAlignment="1" applyProtection="1">
      <alignment horizontal="center" vertical="center" wrapText="1"/>
    </xf>
    <xf numFmtId="2" fontId="24" fillId="2" borderId="14" xfId="0" applyNumberFormat="1" applyFont="1" applyFill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2" fontId="3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1" fontId="4" fillId="0" borderId="1" xfId="8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2" fontId="4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"/>
    </xf>
    <xf numFmtId="0" fontId="31" fillId="0" borderId="1" xfId="0" applyFont="1" applyFill="1" applyBorder="1" applyAlignment="1">
      <alignment horizontal="center" vertical="center"/>
    </xf>
    <xf numFmtId="1" fontId="31" fillId="0" borderId="1" xfId="8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72" fontId="31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1" fontId="4" fillId="3" borderId="1" xfId="8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2" fontId="4" fillId="3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167" fontId="24" fillId="2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 indent="1"/>
    </xf>
    <xf numFmtId="0" fontId="34" fillId="0" borderId="0" xfId="0" applyFont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22" xfId="0" applyFill="1" applyBorder="1"/>
    <xf numFmtId="0" fontId="0" fillId="0" borderId="23" xfId="0" applyBorder="1"/>
    <xf numFmtId="0" fontId="35" fillId="0" borderId="22" xfId="0" applyFont="1" applyFill="1" applyBorder="1"/>
    <xf numFmtId="0" fontId="35" fillId="0" borderId="0" xfId="0" applyFont="1" applyFill="1" applyBorder="1"/>
    <xf numFmtId="0" fontId="36" fillId="0" borderId="0" xfId="0" applyFont="1" applyBorder="1"/>
    <xf numFmtId="0" fontId="36" fillId="0" borderId="23" xfId="0" applyFont="1" applyBorder="1"/>
    <xf numFmtId="0" fontId="37" fillId="0" borderId="0" xfId="0" applyFont="1" applyBorder="1"/>
    <xf numFmtId="0" fontId="37" fillId="0" borderId="23" xfId="0" applyFont="1" applyBorder="1"/>
    <xf numFmtId="0" fontId="38" fillId="0" borderId="22" xfId="0" applyFont="1" applyFill="1" applyBorder="1"/>
    <xf numFmtId="0" fontId="39" fillId="5" borderId="22" xfId="0" applyFont="1" applyFill="1" applyBorder="1" applyAlignment="1">
      <alignment horizontal="right"/>
    </xf>
    <xf numFmtId="0" fontId="39" fillId="0" borderId="0" xfId="0" applyFont="1" applyBorder="1"/>
    <xf numFmtId="0" fontId="40" fillId="0" borderId="0" xfId="0" applyFont="1" applyBorder="1"/>
    <xf numFmtId="0" fontId="40" fillId="0" borderId="23" xfId="0" applyFont="1" applyBorder="1"/>
    <xf numFmtId="0" fontId="41" fillId="5" borderId="22" xfId="0" applyFont="1" applyFill="1" applyBorder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0" fontId="41" fillId="0" borderId="0" xfId="0" applyFont="1" applyBorder="1" applyAlignment="1">
      <alignment horizontal="left"/>
    </xf>
    <xf numFmtId="0" fontId="45" fillId="0" borderId="0" xfId="0" applyFont="1" applyBorder="1"/>
    <xf numFmtId="0" fontId="45" fillId="0" borderId="23" xfId="0" applyFont="1" applyBorder="1"/>
    <xf numFmtId="0" fontId="44" fillId="5" borderId="22" xfId="0" applyFont="1" applyFill="1" applyBorder="1" applyAlignment="1"/>
    <xf numFmtId="0" fontId="46" fillId="0" borderId="0" xfId="0" applyFont="1" applyBorder="1" applyAlignment="1">
      <alignment horizontal="left" indent="2"/>
    </xf>
    <xf numFmtId="0" fontId="44" fillId="0" borderId="0" xfId="0" applyFont="1" applyBorder="1" applyAlignment="1"/>
    <xf numFmtId="0" fontId="47" fillId="0" borderId="0" xfId="0" applyFont="1" applyBorder="1" applyAlignment="1">
      <alignment horizontal="right"/>
    </xf>
    <xf numFmtId="0" fontId="46" fillId="0" borderId="0" xfId="0" applyFont="1" applyBorder="1" applyAlignment="1">
      <alignment horizontal="left"/>
    </xf>
    <xf numFmtId="0" fontId="45" fillId="0" borderId="0" xfId="0" applyFont="1" applyBorder="1" applyAlignment="1"/>
    <xf numFmtId="0" fontId="45" fillId="0" borderId="23" xfId="0" applyFont="1" applyBorder="1" applyAlignment="1"/>
    <xf numFmtId="0" fontId="48" fillId="0" borderId="0" xfId="0" applyFont="1" applyBorder="1" applyAlignment="1">
      <alignment vertical="center"/>
    </xf>
    <xf numFmtId="0" fontId="49" fillId="5" borderId="22" xfId="0" applyFont="1" applyFill="1" applyBorder="1"/>
    <xf numFmtId="0" fontId="49" fillId="0" borderId="0" xfId="0" applyFont="1" applyBorder="1"/>
    <xf numFmtId="0" fontId="0" fillId="0" borderId="0" xfId="0" applyFont="1" applyBorder="1"/>
    <xf numFmtId="0" fontId="0" fillId="0" borderId="23" xfId="0" applyFont="1" applyBorder="1"/>
    <xf numFmtId="0" fontId="0" fillId="0" borderId="0" xfId="0" applyBorder="1" applyAlignment="1"/>
    <xf numFmtId="0" fontId="0" fillId="5" borderId="22" xfId="0" applyFill="1" applyBorder="1"/>
    <xf numFmtId="0" fontId="40" fillId="5" borderId="22" xfId="0" applyFont="1" applyFill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23" xfId="0" applyFont="1" applyBorder="1"/>
    <xf numFmtId="0" fontId="40" fillId="5" borderId="22" xfId="0" applyFont="1" applyFill="1" applyBorder="1" applyAlignment="1">
      <alignment horizontal="right" vertical="top"/>
    </xf>
    <xf numFmtId="0" fontId="2" fillId="0" borderId="2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6" fillId="0" borderId="0" xfId="0" applyFont="1" applyBorder="1" applyAlignment="1">
      <alignment horizontal="left" vertical="top" wrapText="1" indent="2"/>
    </xf>
    <xf numFmtId="0" fontId="40" fillId="5" borderId="22" xfId="7" applyFont="1" applyFill="1" applyBorder="1" applyAlignment="1">
      <alignment horizontal="right" vertical="top"/>
    </xf>
    <xf numFmtId="0" fontId="52" fillId="0" borderId="0" xfId="10" applyFont="1" applyBorder="1" applyAlignment="1">
      <alignment horizontal="left" vertical="top" wrapText="1"/>
    </xf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0" fontId="23" fillId="0" borderId="4" xfId="6" applyFont="1" applyFill="1" applyBorder="1" applyAlignment="1" applyProtection="1">
      <alignment horizontal="center" vertical="center"/>
      <protection locked="0"/>
    </xf>
    <xf numFmtId="0" fontId="23" fillId="0" borderId="5" xfId="6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13" fillId="0" borderId="0" xfId="4" applyFont="1" applyFill="1" applyAlignment="1" applyProtection="1">
      <alignment horizontal="center" vertical="center"/>
      <protection locked="0"/>
    </xf>
    <xf numFmtId="164" fontId="17" fillId="2" borderId="2" xfId="2" applyNumberFormat="1" applyFont="1" applyFill="1" applyBorder="1" applyAlignment="1" applyProtection="1">
      <alignment horizontal="right"/>
      <protection locked="0"/>
    </xf>
    <xf numFmtId="164" fontId="17" fillId="2" borderId="3" xfId="2" applyNumberFormat="1" applyFont="1" applyFill="1" applyBorder="1" applyAlignment="1" applyProtection="1">
      <alignment horizontal="right"/>
      <protection locked="0"/>
    </xf>
    <xf numFmtId="0" fontId="22" fillId="2" borderId="2" xfId="7" applyFont="1" applyFill="1" applyBorder="1" applyAlignment="1" applyProtection="1">
      <alignment horizontal="right" vertical="center"/>
      <protection locked="0"/>
    </xf>
    <xf numFmtId="0" fontId="22" fillId="2" borderId="3" xfId="7" applyFont="1" applyFill="1" applyBorder="1" applyAlignment="1" applyProtection="1">
      <alignment horizontal="right" vertical="center"/>
      <protection locked="0"/>
    </xf>
    <xf numFmtId="9" fontId="17" fillId="0" borderId="2" xfId="0" applyNumberFormat="1" applyFont="1" applyFill="1" applyBorder="1" applyAlignment="1" applyProtection="1">
      <alignment horizontal="right"/>
      <protection locked="0"/>
    </xf>
    <xf numFmtId="9" fontId="17" fillId="0" borderId="3" xfId="0" applyNumberFormat="1" applyFont="1" applyFill="1" applyBorder="1" applyAlignment="1" applyProtection="1">
      <alignment horizontal="right"/>
      <protection locked="0"/>
    </xf>
    <xf numFmtId="0" fontId="19" fillId="0" borderId="4" xfId="6" applyFont="1" applyFill="1" applyBorder="1" applyAlignment="1" applyProtection="1">
      <alignment horizontal="center" vertical="center"/>
      <protection locked="0"/>
    </xf>
    <xf numFmtId="0" fontId="19" fillId="0" borderId="5" xfId="6" applyFont="1" applyFill="1" applyBorder="1" applyAlignment="1" applyProtection="1">
      <alignment horizontal="center" vertical="center"/>
      <protection locked="0"/>
    </xf>
    <xf numFmtId="44" fontId="22" fillId="0" borderId="0" xfId="2" applyNumberFormat="1" applyFont="1" applyFill="1" applyBorder="1" applyAlignment="1" applyProtection="1">
      <alignment horizontal="right"/>
    </xf>
    <xf numFmtId="0" fontId="29" fillId="2" borderId="11" xfId="0" applyFont="1" applyFill="1" applyBorder="1" applyAlignment="1" applyProtection="1">
      <alignment horizontal="center" vertical="top" wrapText="1"/>
    </xf>
    <xf numFmtId="0" fontId="29" fillId="2" borderId="12" xfId="0" applyFont="1" applyFill="1" applyBorder="1" applyAlignment="1" applyProtection="1">
      <alignment horizontal="center" vertical="top" wrapText="1"/>
    </xf>
    <xf numFmtId="0" fontId="29" fillId="2" borderId="13" xfId="0" applyFont="1" applyFill="1" applyBorder="1" applyAlignment="1" applyProtection="1">
      <alignment horizontal="center" vertical="top" wrapText="1"/>
    </xf>
    <xf numFmtId="2" fontId="31" fillId="2" borderId="14" xfId="0" applyNumberFormat="1" applyFont="1" applyFill="1" applyBorder="1" applyAlignment="1" applyProtection="1">
      <alignment horizontal="left" vertical="center" wrapText="1"/>
      <protection locked="0"/>
    </xf>
    <xf numFmtId="2" fontId="3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24" fillId="0" borderId="10" xfId="0" applyFont="1" applyFill="1" applyBorder="1" applyAlignment="1">
      <alignment horizontal="left" vertical="center" indent="1"/>
    </xf>
    <xf numFmtId="0" fontId="24" fillId="0" borderId="15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3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31" fillId="0" borderId="2" xfId="0" applyFont="1" applyFill="1" applyBorder="1" applyAlignment="1">
      <alignment horizontal="left" vertical="center" wrapText="1" indent="1"/>
    </xf>
    <xf numFmtId="0" fontId="31" fillId="0" borderId="14" xfId="0" applyFont="1" applyFill="1" applyBorder="1" applyAlignment="1">
      <alignment horizontal="left" vertical="center" wrapText="1" indent="1"/>
    </xf>
    <xf numFmtId="0" fontId="31" fillId="0" borderId="3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2" fontId="4" fillId="2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4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6" fillId="0" borderId="0" xfId="0" applyFont="1" applyBorder="1" applyAlignment="1">
      <alignment horizontal="left" vertical="top" wrapText="1" indent="2"/>
    </xf>
    <xf numFmtId="0" fontId="50" fillId="0" borderId="0" xfId="0" applyFont="1" applyBorder="1" applyAlignment="1">
      <alignment horizontal="left" vertical="top" wrapText="1"/>
    </xf>
    <xf numFmtId="0" fontId="46" fillId="0" borderId="0" xfId="0" quotePrefix="1" applyFont="1" applyBorder="1" applyAlignment="1">
      <alignment horizontal="left" vertical="top" wrapText="1" indent="4"/>
    </xf>
    <xf numFmtId="0" fontId="46" fillId="0" borderId="0" xfId="0" applyFont="1" applyBorder="1" applyAlignment="1">
      <alignment horizontal="left" vertical="top" wrapText="1" indent="4"/>
    </xf>
    <xf numFmtId="0" fontId="50" fillId="0" borderId="0" xfId="9" applyFont="1" applyBorder="1" applyAlignment="1">
      <alignment horizontal="left" vertical="top" wrapText="1"/>
    </xf>
    <xf numFmtId="0" fontId="46" fillId="0" borderId="0" xfId="9" applyFont="1" applyBorder="1" applyAlignment="1">
      <alignment horizontal="left" vertical="top" wrapText="1" indent="2"/>
    </xf>
    <xf numFmtId="0" fontId="52" fillId="0" borderId="0" xfId="10" applyFont="1" applyBorder="1" applyAlignment="1">
      <alignment horizontal="left" vertical="top" wrapText="1"/>
    </xf>
    <xf numFmtId="0" fontId="50" fillId="0" borderId="0" xfId="10" applyFont="1" applyBorder="1" applyAlignment="1">
      <alignment horizontal="left" vertical="top" wrapText="1"/>
    </xf>
    <xf numFmtId="0" fontId="46" fillId="0" borderId="0" xfId="0" applyFont="1" applyBorder="1" applyAlignment="1">
      <alignment horizontal="left" vertical="top" wrapText="1" indent="3"/>
    </xf>
  </cellXfs>
  <cellStyles count="11">
    <cellStyle name="Гиперссылка" xfId="4" builtinId="8"/>
    <cellStyle name="Денежный 2 2" xfId="8"/>
    <cellStyle name="Обычный" xfId="0" builtinId="0"/>
    <cellStyle name="Обычный 2 2" xfId="1"/>
    <cellStyle name="Обычный 2 2 2" xfId="7"/>
    <cellStyle name="Обычный 2 2 2 3" xfId="5"/>
    <cellStyle name="Обычный 2 2 3" xfId="2"/>
    <cellStyle name="Обычный 2 3" xfId="3"/>
    <cellStyle name="Обычный 3 2 2" xfId="9"/>
    <cellStyle name="Обычный 3 3" xfId="10"/>
    <cellStyle name="Обычный_Лист1 2 2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10" Type="http://schemas.openxmlformats.org/officeDocument/2006/relationships/image" Target="../media/image11.png"/><Relationship Id="rId4" Type="http://schemas.openxmlformats.org/officeDocument/2006/relationships/image" Target="../media/image6.pn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136525</xdr:rowOff>
    </xdr:from>
    <xdr:to>
      <xdr:col>13</xdr:col>
      <xdr:colOff>342900</xdr:colOff>
      <xdr:row>3</xdr:row>
      <xdr:rowOff>29098</xdr:rowOff>
    </xdr:to>
    <xdr:pic>
      <xdr:nvPicPr>
        <xdr:cNvPr id="2" name="Изображение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136525"/>
          <a:ext cx="819150" cy="778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0</xdr:row>
      <xdr:rowOff>180975</xdr:rowOff>
    </xdr:from>
    <xdr:to>
      <xdr:col>3</xdr:col>
      <xdr:colOff>1141782</xdr:colOff>
      <xdr:row>2</xdr:row>
      <xdr:rowOff>247650</xdr:rowOff>
    </xdr:to>
    <xdr:pic>
      <xdr:nvPicPr>
        <xdr:cNvPr id="3" name="Рисунок 2" descr="https://www.firmahenselmans.nl/content/items/377/link_image_e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80975"/>
          <a:ext cx="1170357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22151</xdr:rowOff>
    </xdr:from>
    <xdr:to>
      <xdr:col>15</xdr:col>
      <xdr:colOff>657225</xdr:colOff>
      <xdr:row>8</xdr:row>
      <xdr:rowOff>121832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4D076-7BC0-4560-B035-B364362F98F2}"/>
            </a:ext>
          </a:extLst>
        </xdr:cNvPr>
        <xdr:cNvSpPr txBox="1"/>
      </xdr:nvSpPr>
      <xdr:spPr>
        <a:xfrm>
          <a:off x="247650" y="22151"/>
          <a:ext cx="8953500" cy="1576056"/>
        </a:xfrm>
        <a:prstGeom prst="rect">
          <a:avLst/>
        </a:prstGeom>
        <a:solidFill>
          <a:srgbClr val="0239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Растения для профессионалов</a:t>
          </a:r>
        </a:p>
        <a:p>
          <a:pPr algn="l"/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Россия, Владимирская область, Киржачский район, пос. Знаменское</a:t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Тел.: 8 (495) 280-08-97</a:t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E-mail: zakaz@plantmarket.ru</a:t>
          </a:r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ru-RU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Сайт: </a:t>
          </a:r>
          <a:r>
            <a:rPr lang="en-US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www.plantmarket.ru</a:t>
          </a:r>
          <a:endParaRPr lang="ru-RU" sz="1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30125</xdr:colOff>
      <xdr:row>10</xdr:row>
      <xdr:rowOff>12847</xdr:rowOff>
    </xdr:from>
    <xdr:to>
      <xdr:col>12</xdr:col>
      <xdr:colOff>593084</xdr:colOff>
      <xdr:row>11</xdr:row>
      <xdr:rowOff>248597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E5A832-3839-428E-AEEE-3FC25A337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25" y="1794022"/>
          <a:ext cx="7049484" cy="44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61</xdr:row>
      <xdr:rowOff>0</xdr:rowOff>
    </xdr:from>
    <xdr:to>
      <xdr:col>5</xdr:col>
      <xdr:colOff>171781</xdr:colOff>
      <xdr:row>63</xdr:row>
      <xdr:rowOff>123895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50E2A50-4810-43E2-A5FC-76AAE246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7611725"/>
          <a:ext cx="2372056" cy="50489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73</xdr:row>
      <xdr:rowOff>0</xdr:rowOff>
    </xdr:from>
    <xdr:to>
      <xdr:col>6</xdr:col>
      <xdr:colOff>152813</xdr:colOff>
      <xdr:row>75</xdr:row>
      <xdr:rowOff>104843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B30DAED-2C16-4253-BD1A-EC22E4A53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0526375"/>
          <a:ext cx="2962688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22</xdr:row>
      <xdr:rowOff>44302</xdr:rowOff>
    </xdr:from>
    <xdr:to>
      <xdr:col>13</xdr:col>
      <xdr:colOff>153409</xdr:colOff>
      <xdr:row>25</xdr:row>
      <xdr:rowOff>8491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B602191-461F-4082-A9F1-D9C0D68B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50" y="4244827"/>
          <a:ext cx="7230484" cy="53568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38</xdr:row>
      <xdr:rowOff>11076</xdr:rowOff>
    </xdr:from>
    <xdr:to>
      <xdr:col>11</xdr:col>
      <xdr:colOff>458081</xdr:colOff>
      <xdr:row>40</xdr:row>
      <xdr:rowOff>163550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B64BF73-14DF-4465-8AFC-2250F3476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" y="8974101"/>
          <a:ext cx="6315956" cy="5334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91</xdr:row>
      <xdr:rowOff>0</xdr:rowOff>
    </xdr:from>
    <xdr:to>
      <xdr:col>9</xdr:col>
      <xdr:colOff>172121</xdr:colOff>
      <xdr:row>93</xdr:row>
      <xdr:rowOff>104843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E8A0C4D-617D-4C9A-9CF7-06FD1D706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7650" y="26231850"/>
          <a:ext cx="4810796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96</xdr:row>
      <xdr:rowOff>161925</xdr:rowOff>
    </xdr:from>
    <xdr:to>
      <xdr:col>15</xdr:col>
      <xdr:colOff>647700</xdr:colOff>
      <xdr:row>112</xdr:row>
      <xdr:rowOff>95250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7346275"/>
          <a:ext cx="89249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114299</xdr:colOff>
      <xdr:row>0</xdr:row>
      <xdr:rowOff>50726</xdr:rowOff>
    </xdr:from>
    <xdr:to>
      <xdr:col>7</xdr:col>
      <xdr:colOff>5774</xdr:colOff>
      <xdr:row>4</xdr:row>
      <xdr:rowOff>162512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>
                      <a14:foregroundMark x1="4782" y1="62343" x2="4782" y2="62343"/>
                      <a14:foregroundMark x1="13802" y1="69797" x2="13802" y2="69797"/>
                      <a14:foregroundMark x1="20470" y1="70378" x2="20470" y2="70378"/>
                      <a14:foregroundMark x1="28199" y1="72410" x2="28199" y2="72410"/>
                      <a14:foregroundMark x1="44094" y1="68151" x2="44094" y2="68151"/>
                      <a14:foregroundMark x1="62212" y1="70378" x2="62212" y2="70378"/>
                      <a14:foregroundMark x1="72370" y1="71442" x2="72370" y2="71442"/>
                      <a14:foregroundMark x1="76712" y1="63311" x2="76712" y2="63311"/>
                      <a14:foregroundMark x1="81132" y1="75992" x2="81132" y2="75992"/>
                      <a14:foregroundMark x1="86431" y1="73959" x2="86431" y2="73959"/>
                      <a14:foregroundMark x1="96071" y1="73959" x2="96071" y2="73959"/>
                      <a14:foregroundMark x1="74800" y1="23621" x2="74800" y2="23621"/>
                      <a14:foregroundMark x1="71336" y1="53824" x2="71336" y2="53824"/>
                      <a14:foregroundMark x1="72189" y1="48693" x2="72189" y2="48693"/>
                      <a14:foregroundMark x1="81313" y1="58374" x2="81313" y2="58374"/>
                      <a14:foregroundMark x1="70716" y1="58374" x2="70716" y2="58374"/>
                      <a14:foregroundMark x1="21427" y1="79477" x2="21427" y2="79477"/>
                      <a14:foregroundMark x1="64048" y1="79864" x2="64048" y2="79864"/>
                      <a14:backgroundMark x1="20057" y1="90223" x2="20057" y2="90223"/>
                      <a14:backgroundMark x1="62910" y1="89642" x2="62910" y2="89642"/>
                      <a14:backgroundMark x1="88524" y1="78896" x2="88524" y2="78896"/>
                      <a14:backgroundMark x1="32463" y1="23621" x2="32463" y2="23621"/>
                      <a14:backgroundMark x1="39571" y1="25944" x2="39571" y2="25944"/>
                      <a14:backgroundMark x1="37477" y1="48015" x2="38692" y2="46079"/>
                      <a14:backgroundMark x1="39752" y1="44143" x2="40967" y2="44143"/>
                      <a14:backgroundMark x1="42776" y1="43756" x2="43293" y2="44724"/>
                      <a14:backgroundMark x1="37219" y1="49661" x2="36960" y2="51597"/>
                      <a14:backgroundMark x1="30551" y1="39206" x2="31507" y2="43078"/>
                      <a14:backgroundMark x1="32024" y1="44434" x2="32799" y2="45111"/>
                      <a14:backgroundMark x1="33497" y1="45111" x2="34195" y2="43756"/>
                      <a14:backgroundMark x1="41561" y1="16457" x2="40786" y2="20039"/>
                      <a14:backgroundMark x1="39752" y1="32043" x2="40010" y2="35624"/>
                    </a14:backgroundRemoval>
                  </a14:imgEffect>
                </a14:imgLayer>
              </a14:imgProps>
            </a:ext>
          </a:extLst>
        </a:blip>
        <a:srcRect b="650"/>
        <a:stretch/>
      </xdr:blipFill>
      <xdr:spPr>
        <a:xfrm>
          <a:off x="342899" y="50726"/>
          <a:ext cx="3330000" cy="88331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55</xdr:row>
      <xdr:rowOff>9525</xdr:rowOff>
    </xdr:from>
    <xdr:to>
      <xdr:col>10</xdr:col>
      <xdr:colOff>29310</xdr:colOff>
      <xdr:row>57</xdr:row>
      <xdr:rowOff>114368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6A6302C-BBB2-4247-8937-F1E4D981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7175" y="14849475"/>
          <a:ext cx="5268060" cy="4858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huzhinova/Downloads/Renaul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инки_nouveautes "/>
      <sheetName val="гортензия на доращивание "/>
      <sheetName val="PDXALV"/>
      <sheetName val="PDX"/>
      <sheetName val="Feuille11"/>
      <sheetName val="RENTA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tabSelected="1" zoomScaleNormal="100" workbookViewId="0">
      <selection activeCell="J29" sqref="J29"/>
    </sheetView>
  </sheetViews>
  <sheetFormatPr defaultColWidth="9.109375" defaultRowHeight="13.8" x14ac:dyDescent="0.25"/>
  <cols>
    <col min="1" max="1" width="6.44140625" style="1" customWidth="1"/>
    <col min="2" max="2" width="8.5546875" style="1" hidden="1" customWidth="1"/>
    <col min="3" max="3" width="10.5546875" style="1" hidden="1" customWidth="1"/>
    <col min="4" max="4" width="20.33203125" style="1" customWidth="1"/>
    <col min="5" max="5" width="22.109375" style="1" customWidth="1"/>
    <col min="6" max="6" width="24.44140625" style="2" customWidth="1"/>
    <col min="7" max="7" width="13.109375" style="2" customWidth="1"/>
    <col min="8" max="8" width="14.33203125" style="1" customWidth="1"/>
    <col min="9" max="9" width="13.109375" style="8" customWidth="1"/>
    <col min="10" max="10" width="16.33203125" style="3" customWidth="1"/>
    <col min="11" max="11" width="12.33203125" style="1" customWidth="1"/>
    <col min="12" max="12" width="16" style="5" customWidth="1"/>
    <col min="13" max="13" width="14.6640625" style="5" customWidth="1"/>
    <col min="14" max="14" width="9.109375" style="1"/>
    <col min="15" max="15" width="11.6640625" style="1" customWidth="1"/>
    <col min="16" max="16" width="16" style="1" customWidth="1"/>
    <col min="17" max="17" width="17.88671875" style="1" customWidth="1"/>
    <col min="18" max="18" width="12" style="1" customWidth="1"/>
    <col min="19" max="19" width="15.109375" style="1" customWidth="1"/>
    <col min="20" max="20" width="12.33203125" style="1" customWidth="1"/>
    <col min="21" max="21" width="14.5546875" style="1" customWidth="1"/>
    <col min="22" max="22" width="10" style="1" customWidth="1"/>
    <col min="23" max="16384" width="9.109375" style="1"/>
  </cols>
  <sheetData>
    <row r="1" spans="2:21" x14ac:dyDescent="0.25">
      <c r="E1" s="2"/>
      <c r="G1" s="1"/>
      <c r="H1" s="3"/>
      <c r="I1" s="4"/>
      <c r="J1" s="1"/>
    </row>
    <row r="2" spans="2:21" ht="33" customHeight="1" x14ac:dyDescent="0.45">
      <c r="B2"/>
      <c r="C2"/>
      <c r="D2" s="164" t="s">
        <v>0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2:21" ht="21.75" customHeight="1" x14ac:dyDescent="0.45">
      <c r="E3" s="6"/>
      <c r="F3" s="6"/>
      <c r="G3" s="7" t="s">
        <v>1</v>
      </c>
      <c r="K3" s="6"/>
      <c r="L3" s="6"/>
      <c r="M3" s="9"/>
    </row>
    <row r="4" spans="2:21" s="10" customFormat="1" ht="21" customHeight="1" x14ac:dyDescent="0.45">
      <c r="G4" s="2"/>
      <c r="H4" s="11" t="s">
        <v>2</v>
      </c>
      <c r="J4" s="12"/>
      <c r="M4" s="13"/>
      <c r="N4" s="14"/>
    </row>
    <row r="5" spans="2:21" s="15" customFormat="1" ht="15.75" customHeight="1" x14ac:dyDescent="0.3">
      <c r="G5" s="165" t="s">
        <v>3</v>
      </c>
      <c r="H5" s="165"/>
      <c r="I5" s="165"/>
      <c r="L5" s="16"/>
      <c r="M5" s="17"/>
    </row>
    <row r="6" spans="2:21" s="10" customFormat="1" ht="15.75" customHeight="1" x14ac:dyDescent="0.3">
      <c r="G6" s="2"/>
      <c r="H6" s="18" t="s">
        <v>4</v>
      </c>
      <c r="I6" s="19" t="s">
        <v>5</v>
      </c>
      <c r="M6" s="13"/>
      <c r="N6" s="14"/>
    </row>
    <row r="7" spans="2:21" s="10" customFormat="1" ht="15" customHeight="1" x14ac:dyDescent="0.3">
      <c r="E7" s="2"/>
      <c r="G7" s="20"/>
      <c r="K7" s="13"/>
      <c r="L7" s="14"/>
      <c r="M7" s="14"/>
    </row>
    <row r="8" spans="2:21" ht="17.25" customHeight="1" x14ac:dyDescent="0.25">
      <c r="D8" s="21" t="s">
        <v>6</v>
      </c>
      <c r="F8" s="21"/>
      <c r="G8" s="21"/>
      <c r="H8" s="2"/>
      <c r="I8" s="2"/>
      <c r="J8" s="166">
        <v>87</v>
      </c>
      <c r="K8" s="167"/>
      <c r="L8" s="22" t="s">
        <v>7</v>
      </c>
      <c r="M8" s="1"/>
      <c r="N8" s="5"/>
      <c r="Q8" s="23"/>
      <c r="R8" s="23" t="s">
        <v>8</v>
      </c>
      <c r="S8" s="23" t="s">
        <v>9</v>
      </c>
      <c r="T8" s="23" t="s">
        <v>10</v>
      </c>
      <c r="U8" s="23" t="s">
        <v>11</v>
      </c>
    </row>
    <row r="9" spans="2:21" ht="18" customHeight="1" x14ac:dyDescent="0.25">
      <c r="D9" s="24" t="s">
        <v>12</v>
      </c>
      <c r="F9" s="24"/>
      <c r="G9" s="24"/>
      <c r="H9" s="2"/>
      <c r="I9" s="2"/>
      <c r="J9" s="168" t="s">
        <v>13</v>
      </c>
      <c r="K9" s="169"/>
      <c r="L9" s="25" t="s">
        <v>14</v>
      </c>
      <c r="M9" s="26"/>
      <c r="N9" s="26"/>
      <c r="Q9" s="27" t="s">
        <v>15</v>
      </c>
      <c r="R9" s="28" t="s">
        <v>16</v>
      </c>
      <c r="S9" s="29">
        <v>150</v>
      </c>
      <c r="T9" s="29">
        <v>72</v>
      </c>
      <c r="U9" s="29">
        <f>S9*T9</f>
        <v>10800</v>
      </c>
    </row>
    <row r="10" spans="2:21" x14ac:dyDescent="0.25">
      <c r="D10" s="30" t="s">
        <v>17</v>
      </c>
      <c r="F10" s="31"/>
      <c r="G10" s="31"/>
      <c r="H10" s="2"/>
      <c r="J10" s="170" t="str">
        <f>IF(J9="оплата в кассу","5%",IF(J9="оплата на р/счет","14,5%","выберите способ оплаты!"))</f>
        <v>выберите способ оплаты!</v>
      </c>
      <c r="K10" s="171"/>
      <c r="L10" s="22" t="s">
        <v>18</v>
      </c>
      <c r="M10" s="32"/>
      <c r="N10" s="32"/>
      <c r="Q10" s="27" t="s">
        <v>19</v>
      </c>
      <c r="R10" s="28" t="s">
        <v>20</v>
      </c>
      <c r="S10" s="29">
        <v>250</v>
      </c>
      <c r="T10" s="29">
        <v>72</v>
      </c>
      <c r="U10" s="29">
        <f t="shared" ref="U10:U14" si="0">S10*T10</f>
        <v>18000</v>
      </c>
    </row>
    <row r="11" spans="2:21" x14ac:dyDescent="0.25">
      <c r="D11" s="31" t="s">
        <v>21</v>
      </c>
      <c r="F11" s="31"/>
      <c r="G11" s="31"/>
      <c r="H11" s="2"/>
      <c r="Q11" s="27" t="s">
        <v>22</v>
      </c>
      <c r="R11" s="28" t="s">
        <v>23</v>
      </c>
      <c r="S11" s="29">
        <v>500</v>
      </c>
      <c r="T11" s="29">
        <v>72</v>
      </c>
      <c r="U11" s="29">
        <f t="shared" si="0"/>
        <v>36000</v>
      </c>
    </row>
    <row r="12" spans="2:21" ht="32.25" customHeight="1" x14ac:dyDescent="0.25">
      <c r="D12" s="33" t="s">
        <v>24</v>
      </c>
      <c r="F12" s="1"/>
      <c r="G12" s="1"/>
      <c r="H12" s="2"/>
      <c r="J12" s="34" t="s">
        <v>25</v>
      </c>
      <c r="K12" s="5"/>
      <c r="M12" s="34" t="s">
        <v>26</v>
      </c>
      <c r="Q12" s="27" t="s">
        <v>27</v>
      </c>
      <c r="R12" s="28" t="s">
        <v>28</v>
      </c>
      <c r="S12" s="29">
        <v>800</v>
      </c>
      <c r="T12" s="29">
        <v>72</v>
      </c>
      <c r="U12" s="29">
        <f t="shared" si="0"/>
        <v>57600</v>
      </c>
    </row>
    <row r="13" spans="2:21" x14ac:dyDescent="0.25">
      <c r="D13" s="33" t="s">
        <v>29</v>
      </c>
      <c r="I13" s="1"/>
      <c r="J13" s="35">
        <f>SUM(K29:K59)</f>
        <v>0</v>
      </c>
      <c r="K13" s="172" t="s">
        <v>30</v>
      </c>
      <c r="L13" s="173"/>
      <c r="M13" s="35">
        <f>SUM(K63:K69)</f>
        <v>0</v>
      </c>
      <c r="N13" s="22"/>
      <c r="O13" s="26"/>
      <c r="Q13" s="27" t="s">
        <v>31</v>
      </c>
      <c r="R13" s="28"/>
      <c r="S13" s="29">
        <v>63</v>
      </c>
      <c r="T13" s="29">
        <v>72</v>
      </c>
      <c r="U13" s="29">
        <f t="shared" si="0"/>
        <v>4536</v>
      </c>
    </row>
    <row r="14" spans="2:21" x14ac:dyDescent="0.25">
      <c r="D14" s="36" t="s">
        <v>32</v>
      </c>
      <c r="I14" s="1"/>
      <c r="J14" s="35">
        <f>SUM(J29:J59)</f>
        <v>0</v>
      </c>
      <c r="K14" s="172" t="s">
        <v>33</v>
      </c>
      <c r="L14" s="173"/>
      <c r="M14" s="35">
        <f>SUM(J63:J69)</f>
        <v>0</v>
      </c>
      <c r="N14" s="22"/>
      <c r="O14" s="26"/>
      <c r="Q14" s="27" t="s">
        <v>34</v>
      </c>
      <c r="R14" s="28"/>
      <c r="S14" s="29">
        <v>108</v>
      </c>
      <c r="T14" s="29">
        <v>72</v>
      </c>
      <c r="U14" s="29">
        <f t="shared" si="0"/>
        <v>7776</v>
      </c>
    </row>
    <row r="15" spans="2:21" x14ac:dyDescent="0.25">
      <c r="D15" s="1" t="s">
        <v>35</v>
      </c>
      <c r="F15" s="37"/>
      <c r="G15" s="37"/>
      <c r="H15" s="2"/>
      <c r="I15" s="2"/>
      <c r="J15" s="38">
        <f>J14/72</f>
        <v>0</v>
      </c>
      <c r="K15" s="172" t="s">
        <v>36</v>
      </c>
      <c r="L15" s="173"/>
      <c r="M15" s="38">
        <f>M14/72</f>
        <v>0</v>
      </c>
      <c r="N15" s="22"/>
      <c r="O15" s="26"/>
    </row>
    <row r="16" spans="2:21" x14ac:dyDescent="0.25">
      <c r="D16" s="37" t="s">
        <v>37</v>
      </c>
      <c r="J16" s="39">
        <f>SUM(L29:L59)</f>
        <v>0</v>
      </c>
      <c r="K16" s="172" t="s">
        <v>38</v>
      </c>
      <c r="L16" s="173"/>
      <c r="M16" s="39">
        <f>SUM(L63:L69)</f>
        <v>0</v>
      </c>
      <c r="N16" s="22"/>
      <c r="O16" s="40"/>
    </row>
    <row r="17" spans="1:16" ht="16.5" customHeight="1" x14ac:dyDescent="0.25">
      <c r="D17" s="41" t="s">
        <v>39</v>
      </c>
      <c r="F17" s="41"/>
      <c r="G17" s="41"/>
      <c r="H17" s="2"/>
      <c r="I17" s="2"/>
      <c r="J17" s="39">
        <f>INT(J14/72)*750+IF(MOD(J14,72)&gt;36,750,IF(MOD(J14,72)&gt;0,600,0))</f>
        <v>0</v>
      </c>
      <c r="K17" s="172" t="s">
        <v>40</v>
      </c>
      <c r="L17" s="173"/>
      <c r="M17" s="39">
        <f>INT(M14/72)*750+IF(MOD(M14,72)&gt;36,750,IF(MOD(M14,72)&gt;0,600,0))</f>
        <v>0</v>
      </c>
      <c r="N17" s="22"/>
      <c r="O17" s="42"/>
    </row>
    <row r="18" spans="1:16" x14ac:dyDescent="0.25">
      <c r="D18" s="1" t="s">
        <v>41</v>
      </c>
      <c r="F18" s="33"/>
      <c r="G18" s="33"/>
      <c r="H18" s="43"/>
      <c r="J18" s="39">
        <f>J17+J16</f>
        <v>0</v>
      </c>
      <c r="K18" s="172" t="s">
        <v>42</v>
      </c>
      <c r="L18" s="173"/>
      <c r="M18" s="39">
        <f>M17+M16</f>
        <v>0</v>
      </c>
      <c r="N18" s="22"/>
      <c r="O18" s="42"/>
    </row>
    <row r="19" spans="1:16" ht="15.75" customHeight="1" x14ac:dyDescent="0.25">
      <c r="D19" s="44" t="s">
        <v>43</v>
      </c>
      <c r="J19" s="45" t="str">
        <f>IF(J10="выберите способ оплаты!","-  €",J18+J18*J10)</f>
        <v>-  €</v>
      </c>
      <c r="K19" s="162" t="s">
        <v>44</v>
      </c>
      <c r="L19" s="163"/>
      <c r="M19" s="45" t="str">
        <f>IF(J10="выберите способ оплаты!","-  €",M18+M18*J10)</f>
        <v>-  €</v>
      </c>
      <c r="N19" s="22"/>
    </row>
    <row r="20" spans="1:16" x14ac:dyDescent="0.25">
      <c r="D20" s="33" t="s">
        <v>45</v>
      </c>
      <c r="H20" s="14"/>
      <c r="I20" s="14"/>
      <c r="J20" s="46" t="str">
        <f>IF(J10="выберите способ оплаты!","-  ₽",J19*J8)</f>
        <v>-  ₽</v>
      </c>
      <c r="K20" s="162" t="s">
        <v>44</v>
      </c>
      <c r="L20" s="163"/>
      <c r="M20" s="46" t="str">
        <f>IF(J10="выберите способ оплаты!","-  ₽",M19*J8)</f>
        <v>-  ₽</v>
      </c>
      <c r="N20" s="47"/>
    </row>
    <row r="21" spans="1:16" ht="30.75" customHeight="1" x14ac:dyDescent="0.25">
      <c r="D21" s="48" t="s">
        <v>46</v>
      </c>
      <c r="E21" s="49"/>
      <c r="F21" s="50"/>
      <c r="G21" s="51"/>
      <c r="H21" s="52" t="s">
        <v>47</v>
      </c>
      <c r="I21" s="14"/>
    </row>
    <row r="22" spans="1:16" x14ac:dyDescent="0.25">
      <c r="D22" s="53" t="s">
        <v>48</v>
      </c>
      <c r="E22" s="49"/>
      <c r="F22" s="50"/>
      <c r="G22" s="51"/>
      <c r="H22" s="54">
        <v>750</v>
      </c>
      <c r="I22" s="14"/>
      <c r="J22" s="55"/>
      <c r="K22" s="56"/>
    </row>
    <row r="23" spans="1:16" x14ac:dyDescent="0.25">
      <c r="D23" s="53" t="s">
        <v>49</v>
      </c>
      <c r="E23" s="49"/>
      <c r="F23" s="50"/>
      <c r="G23" s="51"/>
      <c r="H23" s="54">
        <v>600</v>
      </c>
      <c r="I23" s="4"/>
      <c r="J23" s="55"/>
      <c r="K23" s="57"/>
    </row>
    <row r="24" spans="1:16" s="58" customFormat="1" ht="23.25" customHeight="1" x14ac:dyDescent="0.3">
      <c r="D24" s="59" t="s">
        <v>50</v>
      </c>
      <c r="F24" s="60"/>
      <c r="G24" s="60"/>
      <c r="H24" s="61"/>
      <c r="I24" s="61"/>
      <c r="J24" s="62"/>
      <c r="L24" s="63"/>
      <c r="M24" s="63"/>
      <c r="P24" s="64"/>
    </row>
    <row r="25" spans="1:16" ht="16.5" customHeight="1" x14ac:dyDescent="0.25">
      <c r="D25" s="36" t="s">
        <v>51</v>
      </c>
      <c r="G25" s="1"/>
      <c r="H25" s="3"/>
      <c r="I25" s="3"/>
      <c r="J25" s="4"/>
      <c r="K25" s="65"/>
      <c r="L25" s="65"/>
      <c r="M25" s="47"/>
      <c r="P25" s="66"/>
    </row>
    <row r="26" spans="1:16" ht="13.5" customHeight="1" x14ac:dyDescent="0.25">
      <c r="G26" s="1"/>
      <c r="H26" s="3"/>
      <c r="I26" s="4"/>
      <c r="J26" s="174"/>
      <c r="K26" s="174"/>
      <c r="L26" s="47"/>
      <c r="M26" s="1"/>
    </row>
    <row r="27" spans="1:16" ht="47.25" customHeight="1" x14ac:dyDescent="0.25">
      <c r="A27" s="67"/>
      <c r="B27" s="68"/>
      <c r="C27" s="69" t="s">
        <v>52</v>
      </c>
      <c r="D27" s="69" t="s">
        <v>53</v>
      </c>
      <c r="E27" s="69" t="s">
        <v>54</v>
      </c>
      <c r="F27" s="69" t="s">
        <v>55</v>
      </c>
      <c r="G27" s="69" t="s">
        <v>56</v>
      </c>
      <c r="H27" s="70" t="s">
        <v>57</v>
      </c>
      <c r="I27" s="69" t="s">
        <v>58</v>
      </c>
      <c r="J27" s="69" t="s">
        <v>59</v>
      </c>
      <c r="K27" s="69" t="s">
        <v>60</v>
      </c>
      <c r="L27" s="69" t="s">
        <v>61</v>
      </c>
      <c r="M27" s="175" t="s">
        <v>62</v>
      </c>
      <c r="N27" s="176"/>
      <c r="O27" s="177"/>
      <c r="P27" s="71"/>
    </row>
    <row r="28" spans="1:16" s="15" customFormat="1" ht="18.75" customHeight="1" x14ac:dyDescent="0.3">
      <c r="A28" s="72"/>
      <c r="B28" s="73" t="s">
        <v>63</v>
      </c>
      <c r="C28" s="73" t="s">
        <v>63</v>
      </c>
      <c r="D28" s="74" t="s">
        <v>64</v>
      </c>
      <c r="E28" s="75"/>
      <c r="F28" s="75"/>
      <c r="G28" s="75"/>
      <c r="H28" s="76"/>
      <c r="I28" s="77"/>
      <c r="J28" s="78" t="s">
        <v>65</v>
      </c>
      <c r="K28" s="78"/>
      <c r="L28" s="78"/>
      <c r="M28" s="178"/>
      <c r="N28" s="178"/>
      <c r="O28" s="179"/>
    </row>
    <row r="29" spans="1:16" ht="14.25" customHeight="1" x14ac:dyDescent="0.25">
      <c r="B29" s="79" t="s">
        <v>66</v>
      </c>
      <c r="C29" s="79" t="s">
        <v>67</v>
      </c>
      <c r="D29" s="180" t="s">
        <v>68</v>
      </c>
      <c r="E29" s="180" t="s">
        <v>69</v>
      </c>
      <c r="F29" s="181" t="s">
        <v>70</v>
      </c>
      <c r="G29" s="80" t="s">
        <v>71</v>
      </c>
      <c r="H29" s="81">
        <v>0.14000000000000001</v>
      </c>
      <c r="I29" s="82">
        <v>800</v>
      </c>
      <c r="J29" s="83"/>
      <c r="K29" s="84" t="str">
        <f>IF(J29="","-",I29*J29)</f>
        <v>-</v>
      </c>
      <c r="L29" s="85">
        <f t="shared" ref="L29:L59" si="1">J29*I29*H29</f>
        <v>0</v>
      </c>
      <c r="M29" s="182" t="s">
        <v>72</v>
      </c>
      <c r="N29" s="183"/>
      <c r="O29" s="184"/>
      <c r="P29" s="66"/>
    </row>
    <row r="30" spans="1:16" ht="14.25" customHeight="1" x14ac:dyDescent="0.25">
      <c r="B30" s="79" t="s">
        <v>73</v>
      </c>
      <c r="C30" s="79" t="s">
        <v>74</v>
      </c>
      <c r="D30" s="180"/>
      <c r="E30" s="180"/>
      <c r="F30" s="181"/>
      <c r="G30" s="80" t="s">
        <v>75</v>
      </c>
      <c r="H30" s="81">
        <v>0.17</v>
      </c>
      <c r="I30" s="82">
        <v>500</v>
      </c>
      <c r="J30" s="83"/>
      <c r="K30" s="84" t="str">
        <f t="shared" ref="K30:K59" si="2">IF(J30="","-",I30*J30)</f>
        <v>-</v>
      </c>
      <c r="L30" s="85">
        <f t="shared" si="1"/>
        <v>0</v>
      </c>
      <c r="M30" s="182"/>
      <c r="N30" s="183"/>
      <c r="O30" s="184"/>
    </row>
    <row r="31" spans="1:16" ht="14.25" customHeight="1" x14ac:dyDescent="0.25">
      <c r="B31" s="79" t="s">
        <v>76</v>
      </c>
      <c r="C31" s="79" t="s">
        <v>77</v>
      </c>
      <c r="D31" s="180" t="s">
        <v>68</v>
      </c>
      <c r="E31" s="180" t="s">
        <v>78</v>
      </c>
      <c r="F31" s="181" t="s">
        <v>79</v>
      </c>
      <c r="G31" s="80" t="s">
        <v>71</v>
      </c>
      <c r="H31" s="81">
        <v>0.14000000000000001</v>
      </c>
      <c r="I31" s="82">
        <v>800</v>
      </c>
      <c r="J31" s="83"/>
      <c r="K31" s="84" t="str">
        <f t="shared" si="2"/>
        <v>-</v>
      </c>
      <c r="L31" s="85">
        <f t="shared" si="1"/>
        <v>0</v>
      </c>
      <c r="M31" s="182" t="s">
        <v>80</v>
      </c>
      <c r="N31" s="183"/>
      <c r="O31" s="184"/>
    </row>
    <row r="32" spans="1:16" ht="14.25" customHeight="1" x14ac:dyDescent="0.25">
      <c r="B32" s="79" t="s">
        <v>81</v>
      </c>
      <c r="C32" s="79" t="s">
        <v>82</v>
      </c>
      <c r="D32" s="180" t="s">
        <v>68</v>
      </c>
      <c r="E32" s="180"/>
      <c r="F32" s="181" t="s">
        <v>79</v>
      </c>
      <c r="G32" s="80" t="s">
        <v>75</v>
      </c>
      <c r="H32" s="81">
        <v>0.16</v>
      </c>
      <c r="I32" s="82">
        <v>500</v>
      </c>
      <c r="J32" s="83"/>
      <c r="K32" s="84" t="str">
        <f t="shared" si="2"/>
        <v>-</v>
      </c>
      <c r="L32" s="85">
        <f t="shared" si="1"/>
        <v>0</v>
      </c>
      <c r="M32" s="182"/>
      <c r="N32" s="183"/>
      <c r="O32" s="184"/>
    </row>
    <row r="33" spans="2:15" ht="14.25" customHeight="1" x14ac:dyDescent="0.25">
      <c r="B33" s="79" t="s">
        <v>83</v>
      </c>
      <c r="C33" s="79" t="s">
        <v>84</v>
      </c>
      <c r="D33" s="180" t="s">
        <v>68</v>
      </c>
      <c r="E33" s="180" t="s">
        <v>78</v>
      </c>
      <c r="F33" s="181" t="s">
        <v>85</v>
      </c>
      <c r="G33" s="80" t="s">
        <v>71</v>
      </c>
      <c r="H33" s="81">
        <v>0.14000000000000001</v>
      </c>
      <c r="I33" s="82">
        <v>800</v>
      </c>
      <c r="J33" s="83"/>
      <c r="K33" s="84" t="str">
        <f t="shared" si="2"/>
        <v>-</v>
      </c>
      <c r="L33" s="85">
        <f t="shared" si="1"/>
        <v>0</v>
      </c>
      <c r="M33" s="182" t="s">
        <v>86</v>
      </c>
      <c r="N33" s="183"/>
      <c r="O33" s="184"/>
    </row>
    <row r="34" spans="2:15" ht="14.25" customHeight="1" x14ac:dyDescent="0.25">
      <c r="B34" s="79" t="s">
        <v>87</v>
      </c>
      <c r="C34" s="79" t="s">
        <v>88</v>
      </c>
      <c r="D34" s="180" t="s">
        <v>68</v>
      </c>
      <c r="E34" s="180"/>
      <c r="F34" s="181" t="s">
        <v>85</v>
      </c>
      <c r="G34" s="80" t="s">
        <v>75</v>
      </c>
      <c r="H34" s="81">
        <v>0.16</v>
      </c>
      <c r="I34" s="82">
        <v>500</v>
      </c>
      <c r="J34" s="83"/>
      <c r="K34" s="84" t="str">
        <f t="shared" si="2"/>
        <v>-</v>
      </c>
      <c r="L34" s="85">
        <f t="shared" si="1"/>
        <v>0</v>
      </c>
      <c r="M34" s="182"/>
      <c r="N34" s="183"/>
      <c r="O34" s="184"/>
    </row>
    <row r="35" spans="2:15" ht="14.25" customHeight="1" x14ac:dyDescent="0.25">
      <c r="B35" s="79" t="s">
        <v>89</v>
      </c>
      <c r="C35" s="79" t="s">
        <v>90</v>
      </c>
      <c r="D35" s="180" t="s">
        <v>68</v>
      </c>
      <c r="E35" s="180"/>
      <c r="F35" s="181" t="s">
        <v>85</v>
      </c>
      <c r="G35" s="80" t="s">
        <v>91</v>
      </c>
      <c r="H35" s="81">
        <v>0.24</v>
      </c>
      <c r="I35" s="82">
        <v>250</v>
      </c>
      <c r="J35" s="83"/>
      <c r="K35" s="84" t="str">
        <f t="shared" si="2"/>
        <v>-</v>
      </c>
      <c r="L35" s="85">
        <f t="shared" si="1"/>
        <v>0</v>
      </c>
      <c r="M35" s="182"/>
      <c r="N35" s="183"/>
      <c r="O35" s="184"/>
    </row>
    <row r="36" spans="2:15" ht="14.25" customHeight="1" x14ac:dyDescent="0.25">
      <c r="B36" s="79" t="s">
        <v>92</v>
      </c>
      <c r="C36" s="79" t="s">
        <v>93</v>
      </c>
      <c r="D36" s="180" t="s">
        <v>68</v>
      </c>
      <c r="E36" s="180"/>
      <c r="F36" s="181" t="s">
        <v>85</v>
      </c>
      <c r="G36" s="80" t="s">
        <v>94</v>
      </c>
      <c r="H36" s="81">
        <v>0.31</v>
      </c>
      <c r="I36" s="82">
        <v>150</v>
      </c>
      <c r="J36" s="83"/>
      <c r="K36" s="84" t="str">
        <f t="shared" si="2"/>
        <v>-</v>
      </c>
      <c r="L36" s="85">
        <f t="shared" si="1"/>
        <v>0</v>
      </c>
      <c r="M36" s="182"/>
      <c r="N36" s="183"/>
      <c r="O36" s="184"/>
    </row>
    <row r="37" spans="2:15" ht="14.25" customHeight="1" x14ac:dyDescent="0.25">
      <c r="B37" s="79" t="s">
        <v>95</v>
      </c>
      <c r="C37" s="79" t="s">
        <v>96</v>
      </c>
      <c r="D37" s="180" t="s">
        <v>97</v>
      </c>
      <c r="E37" s="180" t="s">
        <v>69</v>
      </c>
      <c r="F37" s="181" t="s">
        <v>98</v>
      </c>
      <c r="G37" s="80" t="s">
        <v>71</v>
      </c>
      <c r="H37" s="81">
        <v>0.14000000000000001</v>
      </c>
      <c r="I37" s="82">
        <v>800</v>
      </c>
      <c r="J37" s="83"/>
      <c r="K37" s="84" t="str">
        <f t="shared" si="2"/>
        <v>-</v>
      </c>
      <c r="L37" s="85">
        <f t="shared" si="1"/>
        <v>0</v>
      </c>
      <c r="M37" s="182" t="s">
        <v>99</v>
      </c>
      <c r="N37" s="183"/>
      <c r="O37" s="184"/>
    </row>
    <row r="38" spans="2:15" ht="14.25" customHeight="1" x14ac:dyDescent="0.25">
      <c r="B38" s="79" t="s">
        <v>100</v>
      </c>
      <c r="C38" s="79" t="s">
        <v>101</v>
      </c>
      <c r="D38" s="180" t="s">
        <v>97</v>
      </c>
      <c r="E38" s="180"/>
      <c r="F38" s="181" t="s">
        <v>98</v>
      </c>
      <c r="G38" s="80" t="s">
        <v>75</v>
      </c>
      <c r="H38" s="81">
        <v>0.17</v>
      </c>
      <c r="I38" s="82">
        <v>500</v>
      </c>
      <c r="J38" s="83"/>
      <c r="K38" s="84" t="str">
        <f t="shared" si="2"/>
        <v>-</v>
      </c>
      <c r="L38" s="85">
        <f t="shared" si="1"/>
        <v>0</v>
      </c>
      <c r="M38" s="182"/>
      <c r="N38" s="183"/>
      <c r="O38" s="184"/>
    </row>
    <row r="39" spans="2:15" ht="14.25" customHeight="1" x14ac:dyDescent="0.25">
      <c r="B39" s="79" t="s">
        <v>102</v>
      </c>
      <c r="C39" s="79" t="s">
        <v>103</v>
      </c>
      <c r="D39" s="180" t="s">
        <v>104</v>
      </c>
      <c r="E39" s="180" t="s">
        <v>69</v>
      </c>
      <c r="F39" s="181" t="s">
        <v>105</v>
      </c>
      <c r="G39" s="80" t="s">
        <v>71</v>
      </c>
      <c r="H39" s="81">
        <v>0.11</v>
      </c>
      <c r="I39" s="82">
        <v>800</v>
      </c>
      <c r="J39" s="83"/>
      <c r="K39" s="84" t="str">
        <f t="shared" si="2"/>
        <v>-</v>
      </c>
      <c r="L39" s="85">
        <f t="shared" si="1"/>
        <v>0</v>
      </c>
      <c r="M39" s="182" t="s">
        <v>106</v>
      </c>
      <c r="N39" s="183"/>
      <c r="O39" s="184"/>
    </row>
    <row r="40" spans="2:15" ht="14.25" customHeight="1" x14ac:dyDescent="0.25">
      <c r="B40" s="79" t="s">
        <v>107</v>
      </c>
      <c r="C40" s="79" t="s">
        <v>108</v>
      </c>
      <c r="D40" s="180" t="s">
        <v>104</v>
      </c>
      <c r="E40" s="180"/>
      <c r="F40" s="181" t="s">
        <v>105</v>
      </c>
      <c r="G40" s="80" t="s">
        <v>75</v>
      </c>
      <c r="H40" s="81">
        <v>0.13</v>
      </c>
      <c r="I40" s="82">
        <v>500</v>
      </c>
      <c r="J40" s="83"/>
      <c r="K40" s="84" t="str">
        <f t="shared" si="2"/>
        <v>-</v>
      </c>
      <c r="L40" s="85">
        <f t="shared" si="1"/>
        <v>0</v>
      </c>
      <c r="M40" s="182"/>
      <c r="N40" s="183"/>
      <c r="O40" s="184"/>
    </row>
    <row r="41" spans="2:15" ht="15.75" customHeight="1" x14ac:dyDescent="0.25">
      <c r="B41" s="79" t="s">
        <v>109</v>
      </c>
      <c r="C41" s="79" t="s">
        <v>110</v>
      </c>
      <c r="D41" s="80" t="s">
        <v>68</v>
      </c>
      <c r="E41" s="80" t="s">
        <v>69</v>
      </c>
      <c r="F41" s="86" t="s">
        <v>111</v>
      </c>
      <c r="G41" s="80" t="s">
        <v>75</v>
      </c>
      <c r="H41" s="81">
        <v>0.13</v>
      </c>
      <c r="I41" s="82">
        <v>500</v>
      </c>
      <c r="J41" s="83"/>
      <c r="K41" s="84" t="str">
        <f t="shared" si="2"/>
        <v>-</v>
      </c>
      <c r="L41" s="85">
        <f t="shared" si="1"/>
        <v>0</v>
      </c>
      <c r="M41" s="182" t="s">
        <v>112</v>
      </c>
      <c r="N41" s="183"/>
      <c r="O41" s="184"/>
    </row>
    <row r="42" spans="2:15" ht="14.25" customHeight="1" x14ac:dyDescent="0.25">
      <c r="B42" s="79" t="s">
        <v>113</v>
      </c>
      <c r="C42" s="79" t="s">
        <v>114</v>
      </c>
      <c r="D42" s="180" t="s">
        <v>97</v>
      </c>
      <c r="E42" s="180" t="s">
        <v>115</v>
      </c>
      <c r="F42" s="181" t="s">
        <v>116</v>
      </c>
      <c r="G42" s="80" t="s">
        <v>71</v>
      </c>
      <c r="H42" s="81">
        <v>0.14000000000000001</v>
      </c>
      <c r="I42" s="82">
        <v>800</v>
      </c>
      <c r="J42" s="83"/>
      <c r="K42" s="84" t="str">
        <f t="shared" si="2"/>
        <v>-</v>
      </c>
      <c r="L42" s="85">
        <f t="shared" si="1"/>
        <v>0</v>
      </c>
      <c r="M42" s="182" t="s">
        <v>117</v>
      </c>
      <c r="N42" s="183"/>
      <c r="O42" s="184"/>
    </row>
    <row r="43" spans="2:15" ht="14.25" customHeight="1" x14ac:dyDescent="0.25">
      <c r="B43" s="79" t="s">
        <v>118</v>
      </c>
      <c r="C43" s="79" t="s">
        <v>119</v>
      </c>
      <c r="D43" s="180" t="s">
        <v>97</v>
      </c>
      <c r="E43" s="180"/>
      <c r="F43" s="181" t="s">
        <v>116</v>
      </c>
      <c r="G43" s="80" t="s">
        <v>75</v>
      </c>
      <c r="H43" s="81">
        <v>0.17</v>
      </c>
      <c r="I43" s="82">
        <v>500</v>
      </c>
      <c r="J43" s="83"/>
      <c r="K43" s="84" t="str">
        <f t="shared" si="2"/>
        <v>-</v>
      </c>
      <c r="L43" s="85">
        <f t="shared" si="1"/>
        <v>0</v>
      </c>
      <c r="M43" s="182"/>
      <c r="N43" s="183"/>
      <c r="O43" s="184"/>
    </row>
    <row r="44" spans="2:15" ht="14.25" customHeight="1" x14ac:dyDescent="0.25">
      <c r="B44" s="79" t="s">
        <v>120</v>
      </c>
      <c r="C44" s="79" t="s">
        <v>121</v>
      </c>
      <c r="D44" s="180" t="s">
        <v>97</v>
      </c>
      <c r="E44" s="180"/>
      <c r="F44" s="181" t="s">
        <v>116</v>
      </c>
      <c r="G44" s="80" t="s">
        <v>91</v>
      </c>
      <c r="H44" s="81">
        <v>0.25</v>
      </c>
      <c r="I44" s="82">
        <v>250</v>
      </c>
      <c r="J44" s="83"/>
      <c r="K44" s="84" t="str">
        <f t="shared" si="2"/>
        <v>-</v>
      </c>
      <c r="L44" s="85">
        <f t="shared" si="1"/>
        <v>0</v>
      </c>
      <c r="M44" s="182"/>
      <c r="N44" s="183"/>
      <c r="O44" s="184"/>
    </row>
    <row r="45" spans="2:15" ht="14.25" customHeight="1" x14ac:dyDescent="0.25">
      <c r="B45" s="79" t="s">
        <v>122</v>
      </c>
      <c r="C45" s="79" t="s">
        <v>123</v>
      </c>
      <c r="D45" s="180" t="s">
        <v>97</v>
      </c>
      <c r="E45" s="180"/>
      <c r="F45" s="181" t="s">
        <v>116</v>
      </c>
      <c r="G45" s="80" t="s">
        <v>94</v>
      </c>
      <c r="H45" s="81">
        <v>0.32</v>
      </c>
      <c r="I45" s="82">
        <v>150</v>
      </c>
      <c r="J45" s="83"/>
      <c r="K45" s="84" t="str">
        <f t="shared" si="2"/>
        <v>-</v>
      </c>
      <c r="L45" s="85">
        <f t="shared" si="1"/>
        <v>0</v>
      </c>
      <c r="M45" s="182"/>
      <c r="N45" s="183"/>
      <c r="O45" s="184"/>
    </row>
    <row r="46" spans="2:15" ht="14.25" customHeight="1" x14ac:dyDescent="0.25">
      <c r="B46" s="79" t="s">
        <v>124</v>
      </c>
      <c r="C46" s="79" t="s">
        <v>125</v>
      </c>
      <c r="D46" s="180" t="s">
        <v>126</v>
      </c>
      <c r="E46" s="180" t="s">
        <v>115</v>
      </c>
      <c r="F46" s="185" t="s">
        <v>127</v>
      </c>
      <c r="G46" s="80" t="s">
        <v>71</v>
      </c>
      <c r="H46" s="81">
        <v>0.14000000000000001</v>
      </c>
      <c r="I46" s="82">
        <v>800</v>
      </c>
      <c r="J46" s="83"/>
      <c r="K46" s="84" t="str">
        <f t="shared" si="2"/>
        <v>-</v>
      </c>
      <c r="L46" s="85">
        <f t="shared" si="1"/>
        <v>0</v>
      </c>
      <c r="M46" s="182" t="s">
        <v>128</v>
      </c>
      <c r="N46" s="183"/>
      <c r="O46" s="184"/>
    </row>
    <row r="47" spans="2:15" ht="14.25" customHeight="1" x14ac:dyDescent="0.25">
      <c r="B47" s="79" t="s">
        <v>129</v>
      </c>
      <c r="C47" s="79" t="s">
        <v>130</v>
      </c>
      <c r="D47" s="180"/>
      <c r="E47" s="180"/>
      <c r="F47" s="186"/>
      <c r="G47" s="80" t="s">
        <v>75</v>
      </c>
      <c r="H47" s="81">
        <v>0.16</v>
      </c>
      <c r="I47" s="82">
        <v>500</v>
      </c>
      <c r="J47" s="83"/>
      <c r="K47" s="84" t="str">
        <f t="shared" si="2"/>
        <v>-</v>
      </c>
      <c r="L47" s="85">
        <f t="shared" si="1"/>
        <v>0</v>
      </c>
      <c r="M47" s="182"/>
      <c r="N47" s="183"/>
      <c r="O47" s="184"/>
    </row>
    <row r="48" spans="2:15" ht="14.25" customHeight="1" x14ac:dyDescent="0.25">
      <c r="B48" s="79" t="s">
        <v>131</v>
      </c>
      <c r="C48" s="79" t="s">
        <v>132</v>
      </c>
      <c r="D48" s="180" t="s">
        <v>133</v>
      </c>
      <c r="E48" s="180" t="s">
        <v>69</v>
      </c>
      <c r="F48" s="181" t="s">
        <v>134</v>
      </c>
      <c r="G48" s="80" t="s">
        <v>71</v>
      </c>
      <c r="H48" s="81">
        <v>0.11</v>
      </c>
      <c r="I48" s="82">
        <v>800</v>
      </c>
      <c r="J48" s="83"/>
      <c r="K48" s="84" t="str">
        <f t="shared" si="2"/>
        <v>-</v>
      </c>
      <c r="L48" s="85">
        <f t="shared" si="1"/>
        <v>0</v>
      </c>
      <c r="M48" s="182" t="s">
        <v>135</v>
      </c>
      <c r="N48" s="183"/>
      <c r="O48" s="184"/>
    </row>
    <row r="49" spans="1:15" ht="14.25" customHeight="1" x14ac:dyDescent="0.25">
      <c r="B49" s="79" t="s">
        <v>136</v>
      </c>
      <c r="C49" s="79" t="s">
        <v>137</v>
      </c>
      <c r="D49" s="180" t="s">
        <v>133</v>
      </c>
      <c r="E49" s="180"/>
      <c r="F49" s="181" t="s">
        <v>134</v>
      </c>
      <c r="G49" s="80" t="s">
        <v>75</v>
      </c>
      <c r="H49" s="81">
        <v>0.13</v>
      </c>
      <c r="I49" s="82">
        <v>500</v>
      </c>
      <c r="J49" s="83"/>
      <c r="K49" s="84" t="str">
        <f t="shared" si="2"/>
        <v>-</v>
      </c>
      <c r="L49" s="85">
        <f t="shared" si="1"/>
        <v>0</v>
      </c>
      <c r="M49" s="182"/>
      <c r="N49" s="183"/>
      <c r="O49" s="184"/>
    </row>
    <row r="50" spans="1:15" ht="14.25" customHeight="1" x14ac:dyDescent="0.25">
      <c r="B50" s="79" t="s">
        <v>138</v>
      </c>
      <c r="C50" s="79" t="s">
        <v>139</v>
      </c>
      <c r="D50" s="180" t="s">
        <v>104</v>
      </c>
      <c r="E50" s="180" t="s">
        <v>69</v>
      </c>
      <c r="F50" s="181" t="s">
        <v>140</v>
      </c>
      <c r="G50" s="80" t="s">
        <v>71</v>
      </c>
      <c r="H50" s="81">
        <v>0.11</v>
      </c>
      <c r="I50" s="82">
        <v>800</v>
      </c>
      <c r="J50" s="83"/>
      <c r="K50" s="84" t="str">
        <f t="shared" si="2"/>
        <v>-</v>
      </c>
      <c r="L50" s="85">
        <f t="shared" si="1"/>
        <v>0</v>
      </c>
      <c r="M50" s="182" t="s">
        <v>141</v>
      </c>
      <c r="N50" s="183"/>
      <c r="O50" s="184"/>
    </row>
    <row r="51" spans="1:15" ht="14.25" customHeight="1" x14ac:dyDescent="0.25">
      <c r="B51" s="79" t="s">
        <v>142</v>
      </c>
      <c r="C51" s="79" t="s">
        <v>143</v>
      </c>
      <c r="D51" s="180" t="s">
        <v>104</v>
      </c>
      <c r="E51" s="180"/>
      <c r="F51" s="181" t="s">
        <v>140</v>
      </c>
      <c r="G51" s="80" t="s">
        <v>75</v>
      </c>
      <c r="H51" s="81">
        <v>0.13</v>
      </c>
      <c r="I51" s="82">
        <v>500</v>
      </c>
      <c r="J51" s="83"/>
      <c r="K51" s="84" t="str">
        <f t="shared" si="2"/>
        <v>-</v>
      </c>
      <c r="L51" s="85">
        <f t="shared" si="1"/>
        <v>0</v>
      </c>
      <c r="M51" s="182"/>
      <c r="N51" s="183"/>
      <c r="O51" s="184"/>
    </row>
    <row r="52" spans="1:15" ht="14.25" customHeight="1" x14ac:dyDescent="0.25">
      <c r="B52" s="79" t="s">
        <v>144</v>
      </c>
      <c r="C52" s="79" t="s">
        <v>145</v>
      </c>
      <c r="D52" s="187" t="s">
        <v>69</v>
      </c>
      <c r="E52" s="187" t="s">
        <v>146</v>
      </c>
      <c r="F52" s="185" t="s">
        <v>147</v>
      </c>
      <c r="G52" s="80" t="s">
        <v>71</v>
      </c>
      <c r="H52" s="81">
        <v>0.14000000000000001</v>
      </c>
      <c r="I52" s="82">
        <v>800</v>
      </c>
      <c r="J52" s="83"/>
      <c r="K52" s="84" t="str">
        <f t="shared" si="2"/>
        <v>-</v>
      </c>
      <c r="L52" s="85">
        <f t="shared" si="1"/>
        <v>0</v>
      </c>
      <c r="M52" s="189" t="s">
        <v>148</v>
      </c>
      <c r="N52" s="190"/>
      <c r="O52" s="191"/>
    </row>
    <row r="53" spans="1:15" ht="14.25" customHeight="1" x14ac:dyDescent="0.25">
      <c r="B53" s="79" t="s">
        <v>149</v>
      </c>
      <c r="C53" s="79" t="s">
        <v>150</v>
      </c>
      <c r="D53" s="188"/>
      <c r="E53" s="188"/>
      <c r="F53" s="186"/>
      <c r="G53" s="80" t="s">
        <v>75</v>
      </c>
      <c r="H53" s="81">
        <v>0.17</v>
      </c>
      <c r="I53" s="82">
        <v>500</v>
      </c>
      <c r="J53" s="83"/>
      <c r="K53" s="84" t="str">
        <f t="shared" si="2"/>
        <v>-</v>
      </c>
      <c r="L53" s="85">
        <f t="shared" si="1"/>
        <v>0</v>
      </c>
      <c r="M53" s="192"/>
      <c r="N53" s="193"/>
      <c r="O53" s="194"/>
    </row>
    <row r="54" spans="1:15" ht="14.25" customHeight="1" x14ac:dyDescent="0.25">
      <c r="B54" s="79" t="s">
        <v>151</v>
      </c>
      <c r="C54" s="79" t="s">
        <v>152</v>
      </c>
      <c r="D54" s="180" t="s">
        <v>126</v>
      </c>
      <c r="E54" s="180" t="s">
        <v>115</v>
      </c>
      <c r="F54" s="185" t="s">
        <v>153</v>
      </c>
      <c r="G54" s="80" t="s">
        <v>71</v>
      </c>
      <c r="H54" s="81">
        <v>0.11</v>
      </c>
      <c r="I54" s="82">
        <v>800</v>
      </c>
      <c r="J54" s="83"/>
      <c r="K54" s="84" t="str">
        <f t="shared" si="2"/>
        <v>-</v>
      </c>
      <c r="L54" s="85">
        <f t="shared" si="1"/>
        <v>0</v>
      </c>
      <c r="M54" s="182" t="s">
        <v>154</v>
      </c>
      <c r="N54" s="183"/>
      <c r="O54" s="184"/>
    </row>
    <row r="55" spans="1:15" ht="14.25" customHeight="1" x14ac:dyDescent="0.25">
      <c r="B55" s="79" t="s">
        <v>155</v>
      </c>
      <c r="C55" s="79" t="s">
        <v>156</v>
      </c>
      <c r="D55" s="180"/>
      <c r="E55" s="180"/>
      <c r="F55" s="186"/>
      <c r="G55" s="80" t="s">
        <v>75</v>
      </c>
      <c r="H55" s="81">
        <v>0.13</v>
      </c>
      <c r="I55" s="82">
        <v>500</v>
      </c>
      <c r="J55" s="83"/>
      <c r="K55" s="84" t="str">
        <f t="shared" si="2"/>
        <v>-</v>
      </c>
      <c r="L55" s="85">
        <f t="shared" si="1"/>
        <v>0</v>
      </c>
      <c r="M55" s="182"/>
      <c r="N55" s="183"/>
      <c r="O55" s="184"/>
    </row>
    <row r="56" spans="1:15" ht="14.25" customHeight="1" x14ac:dyDescent="0.25">
      <c r="B56" s="79" t="s">
        <v>157</v>
      </c>
      <c r="C56" s="79" t="s">
        <v>158</v>
      </c>
      <c r="D56" s="180" t="s">
        <v>104</v>
      </c>
      <c r="E56" s="180" t="s">
        <v>69</v>
      </c>
      <c r="F56" s="181" t="s">
        <v>159</v>
      </c>
      <c r="G56" s="80" t="s">
        <v>71</v>
      </c>
      <c r="H56" s="81">
        <v>0.14000000000000001</v>
      </c>
      <c r="I56" s="82">
        <v>800</v>
      </c>
      <c r="J56" s="83"/>
      <c r="K56" s="84" t="str">
        <f t="shared" si="2"/>
        <v>-</v>
      </c>
      <c r="L56" s="85">
        <f t="shared" si="1"/>
        <v>0</v>
      </c>
      <c r="M56" s="182" t="s">
        <v>160</v>
      </c>
      <c r="N56" s="183"/>
      <c r="O56" s="184"/>
    </row>
    <row r="57" spans="1:15" ht="14.25" customHeight="1" x14ac:dyDescent="0.25">
      <c r="B57" s="79" t="s">
        <v>161</v>
      </c>
      <c r="C57" s="79" t="s">
        <v>162</v>
      </c>
      <c r="D57" s="180" t="s">
        <v>104</v>
      </c>
      <c r="E57" s="180"/>
      <c r="F57" s="181" t="s">
        <v>159</v>
      </c>
      <c r="G57" s="80" t="s">
        <v>75</v>
      </c>
      <c r="H57" s="81">
        <v>0.16</v>
      </c>
      <c r="I57" s="82">
        <v>500</v>
      </c>
      <c r="J57" s="83"/>
      <c r="K57" s="84" t="str">
        <f t="shared" si="2"/>
        <v>-</v>
      </c>
      <c r="L57" s="85">
        <f t="shared" si="1"/>
        <v>0</v>
      </c>
      <c r="M57" s="182"/>
      <c r="N57" s="183"/>
      <c r="O57" s="184"/>
    </row>
    <row r="58" spans="1:15" ht="14.25" customHeight="1" x14ac:dyDescent="0.25">
      <c r="B58" s="79" t="s">
        <v>163</v>
      </c>
      <c r="C58" s="79" t="s">
        <v>164</v>
      </c>
      <c r="D58" s="195" t="s">
        <v>104</v>
      </c>
      <c r="E58" s="195" t="s">
        <v>69</v>
      </c>
      <c r="F58" s="196" t="s">
        <v>165</v>
      </c>
      <c r="G58" s="87" t="s">
        <v>71</v>
      </c>
      <c r="H58" s="81">
        <v>0.14000000000000001</v>
      </c>
      <c r="I58" s="88">
        <v>800</v>
      </c>
      <c r="J58" s="89"/>
      <c r="K58" s="90" t="str">
        <f t="shared" si="2"/>
        <v>-</v>
      </c>
      <c r="L58" s="91">
        <f t="shared" si="1"/>
        <v>0</v>
      </c>
      <c r="M58" s="197" t="s">
        <v>166</v>
      </c>
      <c r="N58" s="198"/>
      <c r="O58" s="199"/>
    </row>
    <row r="59" spans="1:15" ht="14.25" customHeight="1" x14ac:dyDescent="0.25">
      <c r="B59" s="79" t="s">
        <v>167</v>
      </c>
      <c r="C59" s="79" t="s">
        <v>168</v>
      </c>
      <c r="D59" s="195" t="s">
        <v>104</v>
      </c>
      <c r="E59" s="195"/>
      <c r="F59" s="196" t="s">
        <v>165</v>
      </c>
      <c r="G59" s="87" t="s">
        <v>75</v>
      </c>
      <c r="H59" s="81">
        <v>0.17</v>
      </c>
      <c r="I59" s="88">
        <v>500</v>
      </c>
      <c r="J59" s="89"/>
      <c r="K59" s="90" t="str">
        <f t="shared" si="2"/>
        <v>-</v>
      </c>
      <c r="L59" s="91">
        <f t="shared" si="1"/>
        <v>0</v>
      </c>
      <c r="M59" s="197"/>
      <c r="N59" s="198"/>
      <c r="O59" s="199"/>
    </row>
    <row r="60" spans="1:15" ht="14.25" customHeight="1" x14ac:dyDescent="0.25">
      <c r="B60" s="92"/>
      <c r="C60" s="93" t="s">
        <v>169</v>
      </c>
      <c r="D60" s="94"/>
      <c r="E60" s="94"/>
      <c r="F60" s="95" t="s">
        <v>170</v>
      </c>
      <c r="G60" s="96"/>
      <c r="H60" s="97"/>
      <c r="I60" s="98"/>
      <c r="J60" s="99">
        <f>J14</f>
        <v>0</v>
      </c>
      <c r="K60" s="100"/>
      <c r="L60" s="101"/>
      <c r="M60" s="200"/>
      <c r="N60" s="201"/>
      <c r="O60" s="202"/>
    </row>
    <row r="61" spans="1:15" ht="14.25" customHeight="1" x14ac:dyDescent="0.25">
      <c r="B61" s="92"/>
      <c r="C61" s="93" t="s">
        <v>171</v>
      </c>
      <c r="D61" s="94"/>
      <c r="E61" s="94"/>
      <c r="F61" s="95" t="s">
        <v>172</v>
      </c>
      <c r="G61" s="96"/>
      <c r="H61" s="97"/>
      <c r="I61" s="98"/>
      <c r="J61" s="99">
        <f>ROUNDUP(IF((J60)&gt;=6,(J60)/25,0),0)</f>
        <v>0</v>
      </c>
      <c r="K61" s="100"/>
      <c r="L61" s="101"/>
      <c r="M61" s="200"/>
      <c r="N61" s="201"/>
      <c r="O61" s="202"/>
    </row>
    <row r="62" spans="1:15" s="15" customFormat="1" ht="18.75" customHeight="1" x14ac:dyDescent="0.3">
      <c r="A62" s="72"/>
      <c r="B62" s="102" t="s">
        <v>63</v>
      </c>
      <c r="C62" s="102" t="s">
        <v>63</v>
      </c>
      <c r="D62" s="74" t="s">
        <v>173</v>
      </c>
      <c r="E62" s="103"/>
      <c r="F62" s="103"/>
      <c r="G62" s="103"/>
      <c r="H62" s="104"/>
      <c r="I62" s="105"/>
      <c r="J62" s="106" t="s">
        <v>65</v>
      </c>
      <c r="K62" s="107"/>
      <c r="L62" s="107"/>
      <c r="M62" s="203"/>
      <c r="N62" s="203"/>
      <c r="O62" s="204"/>
    </row>
    <row r="63" spans="1:15" ht="14.25" customHeight="1" x14ac:dyDescent="0.25">
      <c r="B63" s="79" t="s">
        <v>174</v>
      </c>
      <c r="C63" s="79" t="s">
        <v>175</v>
      </c>
      <c r="D63" s="108" t="s">
        <v>133</v>
      </c>
      <c r="E63" s="108" t="s">
        <v>78</v>
      </c>
      <c r="F63" s="109" t="s">
        <v>176</v>
      </c>
      <c r="G63" s="80" t="s">
        <v>177</v>
      </c>
      <c r="H63" s="81">
        <v>0.61</v>
      </c>
      <c r="I63" s="82">
        <v>63</v>
      </c>
      <c r="J63" s="83"/>
      <c r="K63" s="84" t="str">
        <f t="shared" ref="K63:K69" si="3">IF(J63="","-",I63*J63)</f>
        <v>-</v>
      </c>
      <c r="L63" s="85">
        <f t="shared" ref="L63:L69" si="4">J63*I63*H63</f>
        <v>0</v>
      </c>
      <c r="M63" s="182" t="s">
        <v>178</v>
      </c>
      <c r="N63" s="183"/>
      <c r="O63" s="184"/>
    </row>
    <row r="64" spans="1:15" ht="14.25" customHeight="1" x14ac:dyDescent="0.25">
      <c r="B64" s="79" t="s">
        <v>179</v>
      </c>
      <c r="C64" s="79" t="s">
        <v>180</v>
      </c>
      <c r="D64" s="108" t="s">
        <v>68</v>
      </c>
      <c r="E64" s="108" t="s">
        <v>69</v>
      </c>
      <c r="F64" s="109" t="s">
        <v>70</v>
      </c>
      <c r="G64" s="80" t="s">
        <v>177</v>
      </c>
      <c r="H64" s="81">
        <v>0.56999999999999995</v>
      </c>
      <c r="I64" s="82">
        <v>63</v>
      </c>
      <c r="J64" s="83"/>
      <c r="K64" s="84" t="str">
        <f t="shared" si="3"/>
        <v>-</v>
      </c>
      <c r="L64" s="85">
        <f t="shared" si="4"/>
        <v>0</v>
      </c>
      <c r="M64" s="182" t="s">
        <v>72</v>
      </c>
      <c r="N64" s="183"/>
      <c r="O64" s="184"/>
    </row>
    <row r="65" spans="2:15" ht="14.25" customHeight="1" x14ac:dyDescent="0.25">
      <c r="B65" s="79" t="s">
        <v>181</v>
      </c>
      <c r="C65" s="79" t="s">
        <v>182</v>
      </c>
      <c r="D65" s="108" t="s">
        <v>97</v>
      </c>
      <c r="E65" s="108" t="s">
        <v>69</v>
      </c>
      <c r="F65" s="109" t="s">
        <v>98</v>
      </c>
      <c r="G65" s="80" t="s">
        <v>177</v>
      </c>
      <c r="H65" s="81">
        <v>0.56999999999999995</v>
      </c>
      <c r="I65" s="82">
        <v>63</v>
      </c>
      <c r="J65" s="83"/>
      <c r="K65" s="84" t="str">
        <f>IF(J65="","-",I65*J65)</f>
        <v>-</v>
      </c>
      <c r="L65" s="85">
        <f t="shared" si="4"/>
        <v>0</v>
      </c>
      <c r="M65" s="182" t="s">
        <v>99</v>
      </c>
      <c r="N65" s="183"/>
      <c r="O65" s="184"/>
    </row>
    <row r="66" spans="2:15" ht="14.25" customHeight="1" x14ac:dyDescent="0.25">
      <c r="B66" s="79" t="s">
        <v>183</v>
      </c>
      <c r="C66" s="79" t="s">
        <v>184</v>
      </c>
      <c r="D66" s="108" t="s">
        <v>133</v>
      </c>
      <c r="E66" s="108" t="s">
        <v>69</v>
      </c>
      <c r="F66" s="109" t="s">
        <v>185</v>
      </c>
      <c r="G66" s="80" t="s">
        <v>177</v>
      </c>
      <c r="H66" s="81">
        <v>0.61</v>
      </c>
      <c r="I66" s="82">
        <v>63</v>
      </c>
      <c r="J66" s="83"/>
      <c r="K66" s="84" t="str">
        <f t="shared" si="3"/>
        <v>-</v>
      </c>
      <c r="L66" s="85">
        <f t="shared" si="4"/>
        <v>0</v>
      </c>
      <c r="M66" s="182" t="s">
        <v>186</v>
      </c>
      <c r="N66" s="183"/>
      <c r="O66" s="184"/>
    </row>
    <row r="67" spans="2:15" ht="14.25" customHeight="1" x14ac:dyDescent="0.25">
      <c r="B67" s="79" t="s">
        <v>187</v>
      </c>
      <c r="C67" s="79" t="s">
        <v>188</v>
      </c>
      <c r="D67" s="108" t="s">
        <v>97</v>
      </c>
      <c r="E67" s="108" t="s">
        <v>115</v>
      </c>
      <c r="F67" s="109" t="s">
        <v>189</v>
      </c>
      <c r="G67" s="80" t="s">
        <v>177</v>
      </c>
      <c r="H67" s="81">
        <v>0.56999999999999995</v>
      </c>
      <c r="I67" s="82">
        <v>63</v>
      </c>
      <c r="J67" s="83"/>
      <c r="K67" s="84" t="str">
        <f>IF(J67="","-",I67*J67)</f>
        <v>-</v>
      </c>
      <c r="L67" s="85">
        <f t="shared" si="4"/>
        <v>0</v>
      </c>
      <c r="M67" s="182" t="s">
        <v>117</v>
      </c>
      <c r="N67" s="183"/>
      <c r="O67" s="184"/>
    </row>
    <row r="68" spans="2:15" ht="14.25" customHeight="1" x14ac:dyDescent="0.25">
      <c r="B68" s="79" t="s">
        <v>190</v>
      </c>
      <c r="C68" s="79" t="s">
        <v>191</v>
      </c>
      <c r="D68" s="108" t="s">
        <v>68</v>
      </c>
      <c r="E68" s="108" t="s">
        <v>69</v>
      </c>
      <c r="F68" s="109" t="s">
        <v>147</v>
      </c>
      <c r="G68" s="80" t="s">
        <v>177</v>
      </c>
      <c r="H68" s="81">
        <v>0.56999999999999995</v>
      </c>
      <c r="I68" s="82">
        <v>63</v>
      </c>
      <c r="J68" s="83"/>
      <c r="K68" s="84" t="str">
        <f>IF(J68="","-",I68*J68)</f>
        <v>-</v>
      </c>
      <c r="L68" s="85">
        <f t="shared" si="4"/>
        <v>0</v>
      </c>
      <c r="M68" s="182" t="s">
        <v>148</v>
      </c>
      <c r="N68" s="183"/>
      <c r="O68" s="184"/>
    </row>
    <row r="69" spans="2:15" ht="14.25" customHeight="1" x14ac:dyDescent="0.25">
      <c r="B69" s="79" t="s">
        <v>192</v>
      </c>
      <c r="C69" s="79" t="s">
        <v>193</v>
      </c>
      <c r="D69" s="108" t="s">
        <v>104</v>
      </c>
      <c r="E69" s="108" t="s">
        <v>69</v>
      </c>
      <c r="F69" s="109" t="s">
        <v>165</v>
      </c>
      <c r="G69" s="80" t="s">
        <v>177</v>
      </c>
      <c r="H69" s="81">
        <v>0.56999999999999995</v>
      </c>
      <c r="I69" s="82">
        <v>63</v>
      </c>
      <c r="J69" s="83"/>
      <c r="K69" s="84" t="str">
        <f t="shared" si="3"/>
        <v>-</v>
      </c>
      <c r="L69" s="85">
        <f t="shared" si="4"/>
        <v>0</v>
      </c>
      <c r="M69" s="182" t="s">
        <v>166</v>
      </c>
      <c r="N69" s="183"/>
      <c r="O69" s="184"/>
    </row>
    <row r="70" spans="2:15" ht="14.25" customHeight="1" x14ac:dyDescent="0.25">
      <c r="B70" s="92"/>
      <c r="C70" s="93" t="s">
        <v>169</v>
      </c>
      <c r="D70" s="94"/>
      <c r="E70" s="94"/>
      <c r="F70" s="95" t="s">
        <v>170</v>
      </c>
      <c r="G70" s="96"/>
      <c r="H70" s="97"/>
      <c r="I70" s="98"/>
      <c r="J70" s="99">
        <f>M14</f>
        <v>0</v>
      </c>
      <c r="K70" s="100"/>
      <c r="L70" s="101"/>
      <c r="M70" s="200"/>
      <c r="N70" s="201"/>
      <c r="O70" s="202"/>
    </row>
    <row r="71" spans="2:15" ht="14.25" customHeight="1" x14ac:dyDescent="0.25">
      <c r="B71" s="92"/>
      <c r="C71" s="93" t="s">
        <v>171</v>
      </c>
      <c r="D71" s="94"/>
      <c r="E71" s="94"/>
      <c r="F71" s="95" t="s">
        <v>172</v>
      </c>
      <c r="G71" s="96"/>
      <c r="H71" s="97"/>
      <c r="I71" s="98"/>
      <c r="J71" s="99">
        <f>ROUNDUP(IF((J70)&gt;=6,(J70)/25,0),0)</f>
        <v>0</v>
      </c>
      <c r="K71" s="100"/>
      <c r="L71" s="101"/>
      <c r="M71" s="200"/>
      <c r="N71" s="201"/>
      <c r="O71" s="202"/>
    </row>
    <row r="73" spans="2:15" x14ac:dyDescent="0.25">
      <c r="D73" s="110" t="s">
        <v>194</v>
      </c>
    </row>
    <row r="74" spans="2:15" x14ac:dyDescent="0.25">
      <c r="D74" s="110" t="s">
        <v>195</v>
      </c>
    </row>
  </sheetData>
  <autoFilter ref="B27:O27">
    <filterColumn colId="11" showButton="0"/>
    <filterColumn colId="12" showButton="0"/>
  </autoFilter>
  <mergeCells count="81">
    <mergeCell ref="D58:D59"/>
    <mergeCell ref="E58:E59"/>
    <mergeCell ref="F58:F59"/>
    <mergeCell ref="M58:O59"/>
    <mergeCell ref="M71:O71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D54:D55"/>
    <mergeCell ref="E54:E55"/>
    <mergeCell ref="F54:F55"/>
    <mergeCell ref="M54:O55"/>
    <mergeCell ref="D56:D57"/>
    <mergeCell ref="E56:E57"/>
    <mergeCell ref="F56:F57"/>
    <mergeCell ref="M56:O57"/>
    <mergeCell ref="D50:D51"/>
    <mergeCell ref="E50:E51"/>
    <mergeCell ref="F50:F51"/>
    <mergeCell ref="M50:O51"/>
    <mergeCell ref="D52:D53"/>
    <mergeCell ref="E52:E53"/>
    <mergeCell ref="F52:F53"/>
    <mergeCell ref="M52:O53"/>
    <mergeCell ref="M42:O45"/>
    <mergeCell ref="D48:D49"/>
    <mergeCell ref="E48:E49"/>
    <mergeCell ref="F48:F49"/>
    <mergeCell ref="M48:O49"/>
    <mergeCell ref="D46:D47"/>
    <mergeCell ref="E46:E47"/>
    <mergeCell ref="F46:F47"/>
    <mergeCell ref="M46:O47"/>
    <mergeCell ref="D37:D38"/>
    <mergeCell ref="E37:E38"/>
    <mergeCell ref="F37:F38"/>
    <mergeCell ref="M37:O38"/>
    <mergeCell ref="D39:D40"/>
    <mergeCell ref="E39:E40"/>
    <mergeCell ref="F39:F40"/>
    <mergeCell ref="M39:O40"/>
    <mergeCell ref="M41:O41"/>
    <mergeCell ref="D42:D45"/>
    <mergeCell ref="E42:E45"/>
    <mergeCell ref="F42:F45"/>
    <mergeCell ref="D31:D32"/>
    <mergeCell ref="E31:E32"/>
    <mergeCell ref="F31:F32"/>
    <mergeCell ref="M31:O32"/>
    <mergeCell ref="D33:D36"/>
    <mergeCell ref="E33:E36"/>
    <mergeCell ref="F33:F36"/>
    <mergeCell ref="M33:O36"/>
    <mergeCell ref="K20:L20"/>
    <mergeCell ref="J26:K26"/>
    <mergeCell ref="M27:O27"/>
    <mergeCell ref="M28:O28"/>
    <mergeCell ref="D29:D30"/>
    <mergeCell ref="E29:E30"/>
    <mergeCell ref="F29:F30"/>
    <mergeCell ref="M29:O30"/>
    <mergeCell ref="K19:L19"/>
    <mergeCell ref="D2:N2"/>
    <mergeCell ref="G5:I5"/>
    <mergeCell ref="J8:K8"/>
    <mergeCell ref="J9:K9"/>
    <mergeCell ref="J10:K10"/>
    <mergeCell ref="K13:L13"/>
    <mergeCell ref="K14:L14"/>
    <mergeCell ref="K15:L15"/>
    <mergeCell ref="K16:L16"/>
    <mergeCell ref="K17:L17"/>
    <mergeCell ref="K18:L18"/>
  </mergeCells>
  <conditionalFormatting sqref="I6">
    <cfRule type="containsText" dxfId="8" priority="4" operator="containsText" text="нет">
      <formula>NOT(ISERROR(SEARCH("нет",I6)))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F72:F1048576">
    <cfRule type="duplicateValues" dxfId="7" priority="6"/>
  </conditionalFormatting>
  <conditionalFormatting sqref="C72:C1048576 A1:A27 C1:C27 A72:A1048576">
    <cfRule type="duplicateValues" dxfId="6" priority="7"/>
  </conditionalFormatting>
  <conditionalFormatting sqref="D27">
    <cfRule type="duplicateValues" dxfId="5" priority="3"/>
  </conditionalFormatting>
  <conditionalFormatting sqref="E27:G27">
    <cfRule type="duplicateValues" dxfId="4" priority="2"/>
  </conditionalFormatting>
  <conditionalFormatting sqref="I27:M27">
    <cfRule type="duplicateValues" dxfId="3" priority="1"/>
  </conditionalFormatting>
  <conditionalFormatting sqref="F72:F1048576 F20 F1 I8:I9 F25:F26 H8:H12">
    <cfRule type="duplicateValues" dxfId="2" priority="8"/>
  </conditionalFormatting>
  <conditionalFormatting sqref="F72:F1048576 F20 F1 I8:I9 F25:F26 H8:H12">
    <cfRule type="duplicateValues" dxfId="1" priority="9"/>
    <cfRule type="duplicateValues" dxfId="0" priority="10"/>
  </conditionalFormatting>
  <dataValidations count="3">
    <dataValidation type="list" allowBlank="1" showInputMessage="1" showErrorMessage="1" sqref="J9:K9">
      <formula1>"-,оплата в кассу,оплата на р/счет"</formula1>
    </dataValidation>
    <dataValidation type="custom" allowBlank="1" showInputMessage="1" showErrorMessage="1" errorTitle="PlantMarket" error="Пожалуйста, ознакомьтесь с условиями работы и подтвердите своё согласие с ними в шапке прайс-листа." sqref="J29:K61 J63:K71">
      <formula1>$I$6&lt;&gt;"нет"</formula1>
    </dataValidation>
    <dataValidation type="list" allowBlank="1" showInputMessage="1" showErrorMessage="1" sqref="I6">
      <formula1>"да,нет"</formula1>
    </dataValidation>
  </dataValidations>
  <hyperlinks>
    <hyperlink ref="G5" location="'Условия работы'!A1" display="&gt;&gt;&gt; Условия работы &lt;&lt;&lt;"/>
  </hyperlinks>
  <pageMargins left="0.7" right="0.7" top="0.75" bottom="0.75" header="0.3" footer="0.3"/>
  <pageSetup paperSize="9" scale="1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114"/>
  <sheetViews>
    <sheetView showGridLines="0" zoomScaleNormal="100" workbookViewId="0"/>
  </sheetViews>
  <sheetFormatPr defaultRowHeight="14.4" x14ac:dyDescent="0.3"/>
  <cols>
    <col min="1" max="1" width="3.44140625" customWidth="1"/>
    <col min="2" max="2" width="5.88671875" style="161" customWidth="1"/>
    <col min="16" max="16" width="10" customWidth="1"/>
  </cols>
  <sheetData>
    <row r="1" spans="2:16" s="114" customFormat="1" ht="15" thickTop="1" x14ac:dyDescent="0.3">
      <c r="B1" s="111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2:16" s="114" customFormat="1" x14ac:dyDescent="0.3">
      <c r="B2" s="115"/>
      <c r="P2" s="116"/>
    </row>
    <row r="3" spans="2:16" s="114" customFormat="1" x14ac:dyDescent="0.3">
      <c r="B3" s="115"/>
      <c r="P3" s="116"/>
    </row>
    <row r="4" spans="2:16" s="114" customFormat="1" x14ac:dyDescent="0.3">
      <c r="B4" s="115"/>
      <c r="P4" s="116"/>
    </row>
    <row r="5" spans="2:16" s="114" customFormat="1" x14ac:dyDescent="0.3">
      <c r="B5" s="115"/>
      <c r="P5" s="116"/>
    </row>
    <row r="6" spans="2:16" s="119" customFormat="1" ht="16.5" customHeight="1" x14ac:dyDescent="0.25">
      <c r="B6" s="117"/>
      <c r="C6" s="118"/>
      <c r="P6" s="120"/>
    </row>
    <row r="7" spans="2:16" s="121" customFormat="1" ht="12" customHeight="1" x14ac:dyDescent="0.25">
      <c r="B7" s="117"/>
      <c r="C7" s="118"/>
      <c r="P7" s="122"/>
    </row>
    <row r="8" spans="2:16" s="114" customFormat="1" ht="12" customHeight="1" x14ac:dyDescent="0.3">
      <c r="B8" s="115"/>
      <c r="C8" s="118"/>
      <c r="P8" s="116"/>
    </row>
    <row r="9" spans="2:16" s="114" customFormat="1" ht="12" customHeight="1" x14ac:dyDescent="0.4">
      <c r="B9" s="123"/>
      <c r="C9" s="118"/>
      <c r="P9" s="116"/>
    </row>
    <row r="10" spans="2:16" s="114" customFormat="1" ht="12" customHeight="1" x14ac:dyDescent="0.4">
      <c r="B10" s="123"/>
      <c r="C10" s="118"/>
      <c r="P10" s="116"/>
    </row>
    <row r="11" spans="2:16" s="114" customFormat="1" ht="16.5" customHeight="1" x14ac:dyDescent="0.3">
      <c r="B11" s="115"/>
      <c r="P11" s="116"/>
    </row>
    <row r="12" spans="2:16" s="114" customFormat="1" ht="20.25" customHeight="1" x14ac:dyDescent="0.3">
      <c r="B12" s="115"/>
      <c r="P12" s="116"/>
    </row>
    <row r="13" spans="2:16" s="126" customFormat="1" ht="17.25" customHeight="1" x14ac:dyDescent="0.25">
      <c r="B13" s="124" t="s">
        <v>196</v>
      </c>
      <c r="C13" s="125" t="s">
        <v>197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P13" s="127"/>
    </row>
    <row r="14" spans="2:16" s="132" customFormat="1" ht="15.6" x14ac:dyDescent="0.3">
      <c r="B14" s="128" t="s">
        <v>198</v>
      </c>
      <c r="C14" s="129"/>
      <c r="D14" s="130"/>
      <c r="E14" s="130"/>
      <c r="F14" s="130"/>
      <c r="G14" s="130"/>
      <c r="H14" s="131" t="s">
        <v>199</v>
      </c>
      <c r="I14" s="129"/>
      <c r="J14" s="130"/>
      <c r="K14" s="130"/>
      <c r="L14" s="130"/>
      <c r="M14" s="130"/>
      <c r="N14" s="130"/>
      <c r="P14" s="133"/>
    </row>
    <row r="15" spans="2:16" s="139" customFormat="1" x14ac:dyDescent="0.3">
      <c r="B15" s="134"/>
      <c r="C15" s="135" t="s">
        <v>200</v>
      </c>
      <c r="D15" s="136"/>
      <c r="E15" s="136"/>
      <c r="F15" s="136"/>
      <c r="G15" s="136"/>
      <c r="H15" s="137" t="s">
        <v>201</v>
      </c>
      <c r="I15" s="138" t="s">
        <v>202</v>
      </c>
      <c r="J15" s="136"/>
      <c r="K15" s="136"/>
      <c r="L15" s="136"/>
      <c r="M15" s="136"/>
      <c r="N15" s="136"/>
      <c r="P15" s="140"/>
    </row>
    <row r="16" spans="2:16" s="139" customFormat="1" x14ac:dyDescent="0.3">
      <c r="B16" s="134"/>
      <c r="C16" s="135" t="s">
        <v>203</v>
      </c>
      <c r="D16" s="136"/>
      <c r="E16" s="136"/>
      <c r="F16" s="136"/>
      <c r="G16" s="136"/>
      <c r="H16" s="137" t="s">
        <v>201</v>
      </c>
      <c r="I16" s="138" t="s">
        <v>204</v>
      </c>
      <c r="J16" s="136"/>
      <c r="K16" s="136"/>
      <c r="L16" s="136"/>
      <c r="M16" s="136"/>
      <c r="N16" s="136"/>
      <c r="P16" s="140"/>
    </row>
    <row r="17" spans="2:22" s="139" customFormat="1" x14ac:dyDescent="0.3">
      <c r="B17" s="134"/>
      <c r="C17" s="135" t="s">
        <v>205</v>
      </c>
      <c r="D17" s="136"/>
      <c r="E17" s="136"/>
      <c r="F17" s="136"/>
      <c r="G17" s="136"/>
      <c r="H17" s="137" t="s">
        <v>201</v>
      </c>
      <c r="I17" s="138" t="s">
        <v>206</v>
      </c>
      <c r="J17" s="136"/>
      <c r="K17" s="136"/>
      <c r="L17" s="136"/>
      <c r="M17" s="136"/>
      <c r="N17" s="136"/>
      <c r="P17" s="140"/>
    </row>
    <row r="18" spans="2:22" s="139" customFormat="1" x14ac:dyDescent="0.3">
      <c r="B18" s="134"/>
      <c r="C18" s="135" t="s">
        <v>207</v>
      </c>
      <c r="D18" s="136"/>
      <c r="E18" s="136"/>
      <c r="F18" s="136"/>
      <c r="G18" s="136"/>
      <c r="H18" s="137" t="s">
        <v>201</v>
      </c>
      <c r="I18" s="138" t="s">
        <v>208</v>
      </c>
      <c r="J18" s="136"/>
      <c r="K18" s="136"/>
      <c r="L18" s="136"/>
      <c r="M18" s="136"/>
      <c r="N18" s="136"/>
      <c r="P18" s="140"/>
      <c r="V18" s="141"/>
    </row>
    <row r="19" spans="2:22" s="144" customFormat="1" x14ac:dyDescent="0.3"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P19" s="145"/>
      <c r="V19" s="146"/>
    </row>
    <row r="20" spans="2:22" s="114" customFormat="1" ht="15.6" x14ac:dyDescent="0.3">
      <c r="B20" s="124" t="s">
        <v>196</v>
      </c>
      <c r="C20" s="125" t="s">
        <v>209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P20" s="116"/>
      <c r="V20" s="146"/>
    </row>
    <row r="21" spans="2:22" s="139" customFormat="1" x14ac:dyDescent="0.3">
      <c r="B21" s="134"/>
      <c r="C21" s="135" t="s">
        <v>210</v>
      </c>
      <c r="D21" s="136"/>
      <c r="E21" s="136"/>
      <c r="F21" s="136"/>
      <c r="G21" s="136"/>
      <c r="H21" s="137"/>
      <c r="I21" s="138"/>
      <c r="J21" s="136"/>
      <c r="K21" s="136"/>
      <c r="L21" s="136"/>
      <c r="M21" s="136"/>
      <c r="N21" s="136"/>
      <c r="P21" s="140"/>
    </row>
    <row r="22" spans="2:22" s="114" customFormat="1" x14ac:dyDescent="0.3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P22" s="116"/>
    </row>
    <row r="23" spans="2:22" s="114" customFormat="1" x14ac:dyDescent="0.3">
      <c r="B23" s="147"/>
      <c r="P23" s="116"/>
    </row>
    <row r="24" spans="2:22" s="114" customFormat="1" x14ac:dyDescent="0.3">
      <c r="B24" s="147"/>
      <c r="P24" s="116"/>
    </row>
    <row r="25" spans="2:22" s="114" customFormat="1" x14ac:dyDescent="0.3">
      <c r="B25" s="147"/>
      <c r="P25" s="116"/>
    </row>
    <row r="26" spans="2:22" s="150" customFormat="1" ht="15.6" x14ac:dyDescent="0.3">
      <c r="B26" s="148" t="s">
        <v>196</v>
      </c>
      <c r="C26" s="149" t="s">
        <v>211</v>
      </c>
      <c r="P26" s="151"/>
    </row>
    <row r="27" spans="2:22" s="114" customFormat="1" x14ac:dyDescent="0.3">
      <c r="B27" s="147"/>
      <c r="C27" s="135" t="s">
        <v>212</v>
      </c>
      <c r="P27" s="116"/>
    </row>
    <row r="28" spans="2:22" s="114" customFormat="1" x14ac:dyDescent="0.3">
      <c r="B28" s="147"/>
      <c r="C28" s="135" t="s">
        <v>213</v>
      </c>
      <c r="P28" s="116"/>
    </row>
    <row r="29" spans="2:22" s="150" customFormat="1" ht="15.6" x14ac:dyDescent="0.3">
      <c r="B29" s="148" t="s">
        <v>196</v>
      </c>
      <c r="C29" s="149" t="s">
        <v>214</v>
      </c>
      <c r="P29" s="151"/>
    </row>
    <row r="30" spans="2:22" s="154" customFormat="1" ht="45" customHeight="1" x14ac:dyDescent="0.3">
      <c r="B30" s="152" t="s">
        <v>196</v>
      </c>
      <c r="C30" s="206" t="s">
        <v>215</v>
      </c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153"/>
    </row>
    <row r="31" spans="2:22" s="114" customFormat="1" x14ac:dyDescent="0.3">
      <c r="B31" s="147"/>
      <c r="C31" s="205" t="s">
        <v>216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116"/>
    </row>
    <row r="32" spans="2:22" s="114" customFormat="1" ht="29.25" customHeight="1" x14ac:dyDescent="0.3">
      <c r="B32" s="147"/>
      <c r="C32" s="207" t="s">
        <v>217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116"/>
    </row>
    <row r="33" spans="2:16" s="114" customFormat="1" ht="30" customHeight="1" x14ac:dyDescent="0.3">
      <c r="B33" s="147"/>
      <c r="C33" s="207" t="s">
        <v>218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116"/>
    </row>
    <row r="34" spans="2:16" s="114" customFormat="1" ht="29.25" customHeight="1" x14ac:dyDescent="0.3">
      <c r="B34" s="147"/>
      <c r="C34" s="205" t="s">
        <v>219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116"/>
    </row>
    <row r="35" spans="2:16" s="150" customFormat="1" ht="30.75" customHeight="1" x14ac:dyDescent="0.3">
      <c r="B35" s="152" t="s">
        <v>196</v>
      </c>
      <c r="C35" s="206" t="s">
        <v>220</v>
      </c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151"/>
    </row>
    <row r="36" spans="2:16" s="114" customFormat="1" ht="29.25" customHeight="1" x14ac:dyDescent="0.3">
      <c r="B36" s="147"/>
      <c r="C36" s="205" t="s">
        <v>221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116"/>
    </row>
    <row r="37" spans="2:16" s="114" customFormat="1" ht="29.25" customHeight="1" x14ac:dyDescent="0.3">
      <c r="B37" s="147"/>
      <c r="C37" s="205" t="s">
        <v>222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116"/>
    </row>
    <row r="38" spans="2:16" s="150" customFormat="1" ht="30.75" customHeight="1" x14ac:dyDescent="0.3">
      <c r="B38" s="152" t="s">
        <v>196</v>
      </c>
      <c r="C38" s="206" t="s">
        <v>223</v>
      </c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151"/>
    </row>
    <row r="39" spans="2:16" s="114" customFormat="1" x14ac:dyDescent="0.3">
      <c r="B39" s="147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16"/>
    </row>
    <row r="40" spans="2:16" s="114" customFormat="1" x14ac:dyDescent="0.3">
      <c r="B40" s="147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16"/>
    </row>
    <row r="41" spans="2:16" s="114" customFormat="1" x14ac:dyDescent="0.3">
      <c r="B41" s="147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16"/>
    </row>
    <row r="42" spans="2:16" s="114" customFormat="1" ht="28.5" customHeight="1" x14ac:dyDescent="0.3">
      <c r="B42" s="152" t="s">
        <v>196</v>
      </c>
      <c r="C42" s="206" t="s">
        <v>224</v>
      </c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116"/>
    </row>
    <row r="43" spans="2:16" s="154" customFormat="1" ht="30" customHeight="1" x14ac:dyDescent="0.3">
      <c r="B43" s="152" t="s">
        <v>196</v>
      </c>
      <c r="C43" s="206" t="s">
        <v>225</v>
      </c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153"/>
    </row>
    <row r="44" spans="2:16" s="114" customFormat="1" ht="30" customHeight="1" x14ac:dyDescent="0.3">
      <c r="B44" s="147"/>
      <c r="C44" s="205" t="s">
        <v>226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116"/>
    </row>
    <row r="45" spans="2:16" s="114" customFormat="1" ht="29.25" customHeight="1" x14ac:dyDescent="0.3">
      <c r="B45" s="147"/>
      <c r="C45" s="205" t="s">
        <v>227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116"/>
    </row>
    <row r="46" spans="2:16" s="154" customFormat="1" ht="15" x14ac:dyDescent="0.3">
      <c r="B46" s="152" t="s">
        <v>196</v>
      </c>
      <c r="C46" s="206" t="s">
        <v>228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153"/>
    </row>
    <row r="47" spans="2:16" s="114" customFormat="1" ht="44.25" customHeight="1" x14ac:dyDescent="0.3">
      <c r="B47" s="147"/>
      <c r="C47" s="205" t="s">
        <v>229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116"/>
    </row>
    <row r="48" spans="2:16" s="154" customFormat="1" ht="15" x14ac:dyDescent="0.3">
      <c r="B48" s="152" t="s">
        <v>196</v>
      </c>
      <c r="C48" s="206" t="s">
        <v>230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153"/>
    </row>
    <row r="49" spans="2:16" s="114" customFormat="1" ht="29.25" customHeight="1" x14ac:dyDescent="0.3">
      <c r="B49" s="147"/>
      <c r="C49" s="205" t="s">
        <v>231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116"/>
    </row>
    <row r="50" spans="2:16" s="154" customFormat="1" ht="47.25" customHeight="1" x14ac:dyDescent="0.3">
      <c r="B50" s="152" t="s">
        <v>196</v>
      </c>
      <c r="C50" s="209" t="s">
        <v>232</v>
      </c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153"/>
    </row>
    <row r="51" spans="2:16" s="114" customFormat="1" ht="30.75" customHeight="1" x14ac:dyDescent="0.3">
      <c r="B51" s="147"/>
      <c r="C51" s="205" t="s">
        <v>233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116"/>
    </row>
    <row r="52" spans="2:16" s="114" customFormat="1" ht="30.75" customHeight="1" x14ac:dyDescent="0.3">
      <c r="B52" s="147"/>
      <c r="C52" s="205" t="s">
        <v>234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116"/>
    </row>
    <row r="53" spans="2:16" s="114" customFormat="1" ht="30.75" customHeight="1" x14ac:dyDescent="0.3">
      <c r="B53" s="147"/>
      <c r="C53" s="205" t="s">
        <v>235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116"/>
    </row>
    <row r="54" spans="2:16" s="114" customFormat="1" ht="42" customHeight="1" x14ac:dyDescent="0.3">
      <c r="B54" s="152" t="s">
        <v>196</v>
      </c>
      <c r="C54" s="206" t="s">
        <v>236</v>
      </c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116"/>
    </row>
    <row r="55" spans="2:16" s="114" customFormat="1" x14ac:dyDescent="0.3">
      <c r="B55" s="147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116"/>
    </row>
    <row r="56" spans="2:16" s="114" customFormat="1" x14ac:dyDescent="0.3">
      <c r="B56" s="147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16"/>
    </row>
    <row r="57" spans="2:16" s="114" customFormat="1" x14ac:dyDescent="0.3">
      <c r="B57" s="147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16"/>
    </row>
    <row r="58" spans="2:16" s="114" customFormat="1" x14ac:dyDescent="0.3">
      <c r="B58" s="147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16"/>
    </row>
    <row r="59" spans="2:16" s="114" customFormat="1" ht="36" customHeight="1" x14ac:dyDescent="0.3">
      <c r="B59" s="156" t="s">
        <v>196</v>
      </c>
      <c r="C59" s="206" t="s">
        <v>263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116"/>
    </row>
    <row r="60" spans="2:16" s="114" customFormat="1" ht="18.75" customHeight="1" x14ac:dyDescent="0.3">
      <c r="B60" s="156" t="s">
        <v>196</v>
      </c>
      <c r="C60" s="206" t="s">
        <v>237</v>
      </c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116"/>
    </row>
    <row r="61" spans="2:16" s="114" customFormat="1" ht="70.5" customHeight="1" x14ac:dyDescent="0.3">
      <c r="B61" s="156" t="s">
        <v>196</v>
      </c>
      <c r="C61" s="206" t="s">
        <v>238</v>
      </c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116"/>
    </row>
    <row r="62" spans="2:16" s="114" customFormat="1" x14ac:dyDescent="0.3">
      <c r="B62" s="147"/>
      <c r="P62" s="116"/>
    </row>
    <row r="63" spans="2:16" s="114" customFormat="1" x14ac:dyDescent="0.3">
      <c r="B63" s="147"/>
      <c r="P63" s="116"/>
    </row>
    <row r="64" spans="2:16" s="114" customFormat="1" x14ac:dyDescent="0.3">
      <c r="B64" s="147"/>
      <c r="P64" s="116"/>
    </row>
    <row r="65" spans="2:16" s="114" customFormat="1" ht="17.25" customHeight="1" x14ac:dyDescent="0.3">
      <c r="B65" s="152" t="s">
        <v>196</v>
      </c>
      <c r="C65" s="209" t="s">
        <v>239</v>
      </c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116"/>
    </row>
    <row r="66" spans="2:16" s="114" customFormat="1" ht="15" customHeight="1" x14ac:dyDescent="0.3">
      <c r="B66" s="147"/>
      <c r="C66" s="210" t="s">
        <v>240</v>
      </c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116"/>
    </row>
    <row r="67" spans="2:16" s="114" customFormat="1" ht="15" customHeight="1" x14ac:dyDescent="0.3">
      <c r="B67" s="147"/>
      <c r="C67" s="210" t="s">
        <v>241</v>
      </c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116"/>
    </row>
    <row r="68" spans="2:16" s="114" customFormat="1" ht="15" customHeight="1" x14ac:dyDescent="0.3">
      <c r="B68" s="147"/>
      <c r="C68" s="210" t="s">
        <v>242</v>
      </c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116"/>
    </row>
    <row r="69" spans="2:16" s="114" customFormat="1" ht="31.5" customHeight="1" x14ac:dyDescent="0.3">
      <c r="B69" s="152" t="s">
        <v>196</v>
      </c>
      <c r="C69" s="206" t="s">
        <v>243</v>
      </c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116"/>
    </row>
    <row r="70" spans="2:16" s="114" customFormat="1" ht="31.5" customHeight="1" x14ac:dyDescent="0.3">
      <c r="B70" s="152"/>
      <c r="C70" s="205" t="s">
        <v>244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116"/>
    </row>
    <row r="71" spans="2:16" s="114" customFormat="1" ht="29.25" customHeight="1" x14ac:dyDescent="0.3">
      <c r="B71" s="152"/>
      <c r="C71" s="205" t="s">
        <v>245</v>
      </c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116"/>
    </row>
    <row r="72" spans="2:16" s="114" customFormat="1" x14ac:dyDescent="0.3">
      <c r="B72" s="147"/>
      <c r="C72" s="205" t="s">
        <v>246</v>
      </c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116"/>
    </row>
    <row r="73" spans="2:16" s="114" customFormat="1" x14ac:dyDescent="0.3">
      <c r="B73" s="147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16"/>
    </row>
    <row r="74" spans="2:16" s="114" customFormat="1" x14ac:dyDescent="0.3">
      <c r="B74" s="147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16"/>
    </row>
    <row r="75" spans="2:16" s="114" customFormat="1" x14ac:dyDescent="0.3">
      <c r="B75" s="147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16"/>
    </row>
    <row r="76" spans="2:16" s="114" customFormat="1" x14ac:dyDescent="0.3">
      <c r="B76" s="147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16"/>
    </row>
    <row r="77" spans="2:16" s="114" customFormat="1" ht="45" customHeight="1" x14ac:dyDescent="0.3">
      <c r="B77" s="152" t="s">
        <v>196</v>
      </c>
      <c r="C77" s="212" t="s">
        <v>247</v>
      </c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116"/>
    </row>
    <row r="78" spans="2:16" s="114" customFormat="1" ht="29.25" customHeight="1" x14ac:dyDescent="0.3">
      <c r="B78" s="152"/>
      <c r="C78" s="205" t="s">
        <v>248</v>
      </c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116"/>
    </row>
    <row r="79" spans="2:16" s="114" customFormat="1" ht="15" x14ac:dyDescent="0.3">
      <c r="B79" s="152" t="s">
        <v>196</v>
      </c>
      <c r="C79" s="206" t="s">
        <v>249</v>
      </c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116"/>
    </row>
    <row r="80" spans="2:16" s="114" customFormat="1" ht="15" x14ac:dyDescent="0.3">
      <c r="B80" s="152"/>
      <c r="C80" s="205" t="s">
        <v>250</v>
      </c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116"/>
    </row>
    <row r="81" spans="2:60" s="114" customFormat="1" ht="59.25" customHeight="1" x14ac:dyDescent="0.3">
      <c r="B81" s="152"/>
      <c r="C81" s="205" t="s">
        <v>251</v>
      </c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116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2:60" s="114" customFormat="1" x14ac:dyDescent="0.3">
      <c r="B82" s="147"/>
      <c r="C82" s="205" t="s">
        <v>252</v>
      </c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116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2:60" s="114" customFormat="1" x14ac:dyDescent="0.3">
      <c r="B83" s="147"/>
      <c r="C83" s="213" t="s">
        <v>253</v>
      </c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116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2:60" s="114" customFormat="1" x14ac:dyDescent="0.3">
      <c r="B84" s="147"/>
      <c r="C84" s="213" t="s">
        <v>254</v>
      </c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116"/>
      <c r="S84" s="211" t="s">
        <v>255</v>
      </c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2:60" s="114" customFormat="1" x14ac:dyDescent="0.3">
      <c r="B85" s="147"/>
      <c r="C85" s="207" t="s">
        <v>256</v>
      </c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116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2:60" s="114" customFormat="1" ht="30.75" customHeight="1" x14ac:dyDescent="0.3">
      <c r="B86" s="147"/>
      <c r="C86" s="205" t="s">
        <v>257</v>
      </c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116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2:60" s="114" customFormat="1" x14ac:dyDescent="0.3">
      <c r="B87" s="147"/>
      <c r="C87" s="205" t="s">
        <v>258</v>
      </c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116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2:60" s="114" customFormat="1" ht="45" customHeight="1" x14ac:dyDescent="0.3">
      <c r="B88" s="152" t="s">
        <v>196</v>
      </c>
      <c r="C88" s="206" t="s">
        <v>259</v>
      </c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116"/>
    </row>
    <row r="89" spans="2:60" s="114" customFormat="1" ht="30" customHeight="1" x14ac:dyDescent="0.3">
      <c r="B89" s="147"/>
      <c r="C89" s="205" t="s">
        <v>260</v>
      </c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116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2:60" s="114" customFormat="1" ht="45" customHeight="1" x14ac:dyDescent="0.3">
      <c r="B90" s="147"/>
      <c r="C90" s="205" t="s">
        <v>261</v>
      </c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116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2:60" s="114" customFormat="1" x14ac:dyDescent="0.3">
      <c r="B91" s="147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16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</row>
    <row r="92" spans="2:60" s="114" customFormat="1" x14ac:dyDescent="0.3">
      <c r="B92" s="147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16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</row>
    <row r="93" spans="2:60" s="114" customFormat="1" x14ac:dyDescent="0.3">
      <c r="B93" s="147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16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</row>
    <row r="94" spans="2:60" s="114" customFormat="1" x14ac:dyDescent="0.3">
      <c r="B94" s="147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16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</row>
    <row r="95" spans="2:60" s="114" customFormat="1" ht="15" x14ac:dyDescent="0.3">
      <c r="B95" s="152" t="s">
        <v>196</v>
      </c>
      <c r="C95" s="206" t="s">
        <v>262</v>
      </c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116"/>
    </row>
    <row r="96" spans="2:60" s="114" customFormat="1" x14ac:dyDescent="0.3">
      <c r="B96" s="115"/>
      <c r="P96" s="116"/>
    </row>
    <row r="97" spans="2:16" s="114" customFormat="1" x14ac:dyDescent="0.3">
      <c r="B97" s="115"/>
      <c r="P97" s="116"/>
    </row>
    <row r="98" spans="2:16" x14ac:dyDescent="0.3">
      <c r="B98" s="115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6"/>
    </row>
    <row r="99" spans="2:16" x14ac:dyDescent="0.3">
      <c r="B99" s="115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6"/>
    </row>
    <row r="100" spans="2:16" x14ac:dyDescent="0.3">
      <c r="B100" s="115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6"/>
    </row>
    <row r="101" spans="2:16" x14ac:dyDescent="0.3">
      <c r="B101" s="115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6"/>
    </row>
    <row r="102" spans="2:16" x14ac:dyDescent="0.3">
      <c r="B102" s="115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6"/>
    </row>
    <row r="103" spans="2:16" x14ac:dyDescent="0.3">
      <c r="B103" s="115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6"/>
    </row>
    <row r="104" spans="2:16" x14ac:dyDescent="0.3">
      <c r="B104" s="115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6"/>
    </row>
    <row r="105" spans="2:16" x14ac:dyDescent="0.3">
      <c r="B105" s="115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6"/>
    </row>
    <row r="106" spans="2:16" x14ac:dyDescent="0.3">
      <c r="B106" s="115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6"/>
    </row>
    <row r="107" spans="2:16" x14ac:dyDescent="0.3">
      <c r="B107" s="115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6"/>
    </row>
    <row r="108" spans="2:16" x14ac:dyDescent="0.3">
      <c r="B108" s="115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6"/>
    </row>
    <row r="109" spans="2:16" x14ac:dyDescent="0.3">
      <c r="B109" s="115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6"/>
    </row>
    <row r="110" spans="2:16" x14ac:dyDescent="0.3">
      <c r="B110" s="115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6"/>
    </row>
    <row r="111" spans="2:16" x14ac:dyDescent="0.3">
      <c r="B111" s="115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6"/>
    </row>
    <row r="112" spans="2:16" x14ac:dyDescent="0.3">
      <c r="B112" s="115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6"/>
    </row>
    <row r="113" spans="2:16" ht="15" thickBot="1" x14ac:dyDescent="0.35">
      <c r="B113" s="158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60"/>
    </row>
    <row r="114" spans="2:16" ht="15" thickTop="1" x14ac:dyDescent="0.3"/>
  </sheetData>
  <mergeCells count="58">
    <mergeCell ref="C90:O90"/>
    <mergeCell ref="S90:BH90"/>
    <mergeCell ref="C95:O95"/>
    <mergeCell ref="C86:O86"/>
    <mergeCell ref="S86:BH86"/>
    <mergeCell ref="C87:O87"/>
    <mergeCell ref="S87:BH87"/>
    <mergeCell ref="C88:O88"/>
    <mergeCell ref="C89:O89"/>
    <mergeCell ref="S89:BH89"/>
    <mergeCell ref="C83:O83"/>
    <mergeCell ref="S83:BH83"/>
    <mergeCell ref="C84:O84"/>
    <mergeCell ref="S84:BH84"/>
    <mergeCell ref="C85:O85"/>
    <mergeCell ref="S85:BH85"/>
    <mergeCell ref="C82:O82"/>
    <mergeCell ref="S82:BH82"/>
    <mergeCell ref="C68:O68"/>
    <mergeCell ref="C69:O69"/>
    <mergeCell ref="C70:O70"/>
    <mergeCell ref="C71:O71"/>
    <mergeCell ref="C72:O72"/>
    <mergeCell ref="C77:O77"/>
    <mergeCell ref="C78:O78"/>
    <mergeCell ref="C79:O79"/>
    <mergeCell ref="C80:O80"/>
    <mergeCell ref="C81:O81"/>
    <mergeCell ref="S81:BH81"/>
    <mergeCell ref="C60:O60"/>
    <mergeCell ref="C61:O61"/>
    <mergeCell ref="C65:O65"/>
    <mergeCell ref="C66:O66"/>
    <mergeCell ref="C67:O67"/>
    <mergeCell ref="C59:O59"/>
    <mergeCell ref="C45:O45"/>
    <mergeCell ref="C46:O46"/>
    <mergeCell ref="C47:O47"/>
    <mergeCell ref="C48:O48"/>
    <mergeCell ref="C49:O49"/>
    <mergeCell ref="C50:O50"/>
    <mergeCell ref="C51:O51"/>
    <mergeCell ref="C52:O52"/>
    <mergeCell ref="C53:O53"/>
    <mergeCell ref="C54:O54"/>
    <mergeCell ref="C55:O55"/>
    <mergeCell ref="C44:O44"/>
    <mergeCell ref="C30:O30"/>
    <mergeCell ref="C31:O31"/>
    <mergeCell ref="C32:O32"/>
    <mergeCell ref="C33:O33"/>
    <mergeCell ref="C34:O34"/>
    <mergeCell ref="C35:O35"/>
    <mergeCell ref="C36:O36"/>
    <mergeCell ref="C37:O37"/>
    <mergeCell ref="C38:O38"/>
    <mergeCell ref="C42:O42"/>
    <mergeCell ref="C43:O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 дистр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PlantMarket;8-495-280-08-97</dc:creator>
  <dcterms:created xsi:type="dcterms:W3CDTF">2021-10-11T01:51:48Z</dcterms:created>
  <dcterms:modified xsi:type="dcterms:W3CDTF">2021-10-11T06:27:35Z</dcterms:modified>
</cp:coreProperties>
</file>